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29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1Jobs\MAG Orthotics\Order Forms\"/>
    </mc:Choice>
  </mc:AlternateContent>
  <xr:revisionPtr revIDLastSave="0" documentId="13_ncr:1_{0952CE7F-6A30-4968-8E30-FC99627DF9CB}" xr6:coauthVersionLast="45" xr6:coauthVersionMax="45" xr10:uidLastSave="{00000000-0000-0000-0000-000000000000}"/>
  <bookViews>
    <workbookView xWindow="-120" yWindow="-120" windowWidth="29040" windowHeight="15840" tabRatio="360" xr2:uid="{00000000-000D-0000-FFFF-FFFF00000000}"/>
  </bookViews>
  <sheets>
    <sheet name="Bespoke Form" sheetId="1" r:id="rId1"/>
    <sheet name="Options" sheetId="2" state="hidden" r:id="rId2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3" i="2" l="1"/>
  <c r="N4" i="2"/>
  <c r="N5" i="2"/>
  <c r="N6" i="2"/>
  <c r="N7" i="2"/>
  <c r="N8" i="2"/>
  <c r="N9" i="2"/>
  <c r="N10" i="2"/>
  <c r="N11" i="2"/>
  <c r="N12" i="2"/>
  <c r="N26" i="2"/>
  <c r="N28" i="2"/>
  <c r="E28" i="2"/>
  <c r="P3" i="2"/>
  <c r="P4" i="2"/>
  <c r="P5" i="2"/>
  <c r="P6" i="2"/>
  <c r="P7" i="2"/>
  <c r="P8" i="2"/>
  <c r="P9" i="2"/>
  <c r="P10" i="2"/>
  <c r="P11" i="2"/>
  <c r="P12" i="2"/>
  <c r="P13" i="2"/>
  <c r="P14" i="2"/>
  <c r="P15" i="2"/>
  <c r="P16" i="2"/>
  <c r="P17" i="2"/>
  <c r="P26" i="2"/>
  <c r="P28" i="2"/>
  <c r="B29" i="2"/>
  <c r="B30" i="2"/>
  <c r="B31" i="2"/>
  <c r="B32" i="2"/>
  <c r="J33" i="1"/>
  <c r="R26" i="2"/>
  <c r="R3" i="2"/>
  <c r="R4" i="2"/>
  <c r="R28" i="2"/>
  <c r="U3" i="2"/>
  <c r="U4" i="2"/>
  <c r="U5" i="2"/>
  <c r="U28" i="2"/>
  <c r="W3" i="2"/>
  <c r="W4" i="2"/>
  <c r="W5" i="2"/>
  <c r="W28" i="2"/>
  <c r="Y3" i="2"/>
  <c r="Y4" i="2"/>
  <c r="Y5" i="2"/>
  <c r="Y28" i="2"/>
  <c r="AB3" i="2"/>
  <c r="AB4" i="2"/>
  <c r="AB28" i="2"/>
  <c r="AE3" i="2"/>
  <c r="AE4" i="2"/>
  <c r="AE5" i="2"/>
  <c r="AE6" i="2"/>
  <c r="AE28" i="2"/>
  <c r="AG3" i="2"/>
  <c r="AG4" i="2"/>
  <c r="AG5" i="2"/>
  <c r="AG28" i="2"/>
  <c r="D14" i="1"/>
</calcChain>
</file>

<file path=xl/sharedStrings.xml><?xml version="1.0" encoding="utf-8"?>
<sst xmlns="http://schemas.openxmlformats.org/spreadsheetml/2006/main" count="215" uniqueCount="166">
  <si>
    <t>PRACTITIONER DETAILS</t>
  </si>
  <si>
    <t>SELECT ADDITIONS</t>
  </si>
  <si>
    <t>SHELL MODIFICATION</t>
  </si>
  <si>
    <t>SELECT POSTING</t>
  </si>
  <si>
    <t>Rearfoot</t>
  </si>
  <si>
    <t>Forefoot</t>
  </si>
  <si>
    <t>Position</t>
  </si>
  <si>
    <t>Degree</t>
  </si>
  <si>
    <t>Heel Raise</t>
  </si>
  <si>
    <t>Left</t>
  </si>
  <si>
    <t>Right</t>
  </si>
  <si>
    <t>Left &amp; Right</t>
  </si>
  <si>
    <t>LEFT</t>
  </si>
  <si>
    <t>RIGHT</t>
  </si>
  <si>
    <t>2⁰</t>
  </si>
  <si>
    <t>3⁰</t>
  </si>
  <si>
    <t>4⁰</t>
  </si>
  <si>
    <t>5⁰</t>
  </si>
  <si>
    <t>6⁰</t>
  </si>
  <si>
    <t>7⁰</t>
  </si>
  <si>
    <t>8⁰</t>
  </si>
  <si>
    <t>9⁰</t>
  </si>
  <si>
    <t>10⁰</t>
  </si>
  <si>
    <t>1 ½</t>
  </si>
  <si>
    <t>2½</t>
  </si>
  <si>
    <t>3½</t>
  </si>
  <si>
    <t>4½</t>
  </si>
  <si>
    <t>5½</t>
  </si>
  <si>
    <t>PATIENT DETAILS</t>
  </si>
  <si>
    <t>¾ Length</t>
  </si>
  <si>
    <r>
      <t>1</t>
    </r>
    <r>
      <rPr>
        <i/>
        <sz val="11"/>
        <color theme="1"/>
        <rFont val="Calibri"/>
        <family val="2"/>
      </rPr>
      <t>⁰</t>
    </r>
  </si>
  <si>
    <t>METATARSAL PAD</t>
  </si>
  <si>
    <t>METATARSAL BAR</t>
  </si>
  <si>
    <t>METATARSAL RAISE</t>
  </si>
  <si>
    <t>MORTON'S EXTENSION</t>
  </si>
  <si>
    <t>FHL ACCOMMODATION</t>
  </si>
  <si>
    <t>REVERSE MORTON'S EXT</t>
  </si>
  <si>
    <t>ARCH PAD</t>
  </si>
  <si>
    <t>CUBOID PAD</t>
  </si>
  <si>
    <t>HEEL PAD</t>
  </si>
  <si>
    <t>HEEL SPUR PAD</t>
  </si>
  <si>
    <t>HEEL PORON DOT</t>
  </si>
  <si>
    <t>LESION ACCOMMODATION</t>
  </si>
  <si>
    <t>SELECT COVERING</t>
  </si>
  <si>
    <t>LENGTH</t>
  </si>
  <si>
    <t>MATERIAL</t>
  </si>
  <si>
    <t>PADDING THICKNESS</t>
  </si>
  <si>
    <t>Sulcus Length</t>
  </si>
  <si>
    <t>Full Length</t>
  </si>
  <si>
    <t>6½</t>
  </si>
  <si>
    <t>7½</t>
  </si>
  <si>
    <t>8½</t>
  </si>
  <si>
    <t>9½</t>
  </si>
  <si>
    <t>10½</t>
  </si>
  <si>
    <t>11½</t>
  </si>
  <si>
    <t>11⁰</t>
  </si>
  <si>
    <t>12⁰</t>
  </si>
  <si>
    <t>13⁰</t>
  </si>
  <si>
    <t>14⁰</t>
  </si>
  <si>
    <t>15⁰</t>
  </si>
  <si>
    <t>Material</t>
  </si>
  <si>
    <t>Unit 31, Jessops Riverside, 800 Brightside Lane, Sheffield, S9 2RX</t>
  </si>
  <si>
    <t>Length</t>
  </si>
  <si>
    <t>SELECT ORTHOTIC</t>
  </si>
  <si>
    <t>Shell Cut-out</t>
  </si>
  <si>
    <t>Name</t>
  </si>
  <si>
    <t>E-mail</t>
  </si>
  <si>
    <t>Order Date</t>
  </si>
  <si>
    <t>Telephone</t>
  </si>
  <si>
    <t>Intrinsic / Extrinsic</t>
  </si>
  <si>
    <t>¾</t>
  </si>
  <si>
    <t>Sulcus</t>
  </si>
  <si>
    <t>Full</t>
  </si>
  <si>
    <t>EVA</t>
  </si>
  <si>
    <t>None</t>
  </si>
  <si>
    <t>1st Met</t>
  </si>
  <si>
    <t>1st Ray</t>
  </si>
  <si>
    <t>5th Ray</t>
  </si>
  <si>
    <t>5th Met</t>
  </si>
  <si>
    <t>Intrinsic</t>
  </si>
  <si>
    <t>Extrinsic</t>
  </si>
  <si>
    <t>Tel: 0114 2435018 | Fax: 0114 2431455</t>
  </si>
  <si>
    <t>Email: info@magorthotics.com</t>
  </si>
  <si>
    <t>MAG Orthotics Limited</t>
  </si>
  <si>
    <t>Lateral</t>
  </si>
  <si>
    <t>Medial</t>
  </si>
  <si>
    <t>ANNOTATE AS APPROPRIATE</t>
  </si>
  <si>
    <t>NOTES</t>
  </si>
  <si>
    <t>ADDITIONAL INFORMATION</t>
  </si>
  <si>
    <t>PLEASE DESCRIBE BELOW</t>
  </si>
  <si>
    <t>Requirement</t>
  </si>
  <si>
    <t>Pair</t>
  </si>
  <si>
    <t>Shoe Size</t>
  </si>
  <si>
    <t>Flexibility</t>
  </si>
  <si>
    <t>Shell Cut Out</t>
  </si>
  <si>
    <t>Cut Out Position</t>
  </si>
  <si>
    <t>Heel Cup Depth</t>
  </si>
  <si>
    <t>Cut-Out Position</t>
  </si>
  <si>
    <t>Both</t>
  </si>
  <si>
    <t>Addition Positions</t>
  </si>
  <si>
    <t>Shell Cut Out/Pad</t>
  </si>
  <si>
    <t>Compressive Poron</t>
  </si>
  <si>
    <t>Pad</t>
  </si>
  <si>
    <t>SHELL CUT OUT/PAD</t>
  </si>
  <si>
    <t>Covering Material</t>
  </si>
  <si>
    <t>Covering Length</t>
  </si>
  <si>
    <t>Padding Thickness</t>
  </si>
  <si>
    <t>Skive</t>
  </si>
  <si>
    <t>Medial/Lateral</t>
  </si>
  <si>
    <t>mm</t>
  </si>
  <si>
    <t>Heel Flange</t>
  </si>
  <si>
    <t>Address</t>
  </si>
  <si>
    <t>EVA ¾</t>
  </si>
  <si>
    <t>EVA Sulcus</t>
  </si>
  <si>
    <t>EVA Full Length</t>
  </si>
  <si>
    <t xml:space="preserve">Polypropylene ¾ </t>
  </si>
  <si>
    <t>Low Density</t>
  </si>
  <si>
    <t>Medium Density</t>
  </si>
  <si>
    <t>High Density</t>
  </si>
  <si>
    <t>Heel Posting</t>
  </si>
  <si>
    <t>Low</t>
  </si>
  <si>
    <t>Standard</t>
  </si>
  <si>
    <t>Deep</t>
  </si>
  <si>
    <t>Orthotic Material</t>
  </si>
  <si>
    <t>Black Techno Suede</t>
  </si>
  <si>
    <t>Beige Leather Cradle</t>
  </si>
  <si>
    <t>EVA Black Marble 1mm</t>
  </si>
  <si>
    <t>Blue Spenco/ Neoprene 3mm</t>
  </si>
  <si>
    <t>1.5mm Poron</t>
  </si>
  <si>
    <t>3mm Poron</t>
  </si>
  <si>
    <t>6mm Poron</t>
  </si>
  <si>
    <t>TOTAL COST:</t>
  </si>
  <si>
    <t>SEMI-BESPOKE ORDER FORM</t>
  </si>
  <si>
    <t>Tel: 0114 2435018| Fax: 0114 2431455</t>
  </si>
  <si>
    <t>eMail: info@magorthotics.com</t>
  </si>
  <si>
    <t>ADDITIONS FOR CONDITIONS</t>
  </si>
  <si>
    <t>PRACTITIONERS PRESCRIBING GUIDE</t>
  </si>
  <si>
    <t>FOREFOOT</t>
  </si>
  <si>
    <t>MIDFOOT</t>
  </si>
  <si>
    <t>REARFOOT</t>
  </si>
  <si>
    <t>Stock Pads</t>
  </si>
  <si>
    <t>3mm Poron Unless Otherwise Stated</t>
  </si>
  <si>
    <t>3mm Unless Otherwise Stated</t>
  </si>
  <si>
    <t>Pink Poron</t>
  </si>
  <si>
    <t>Price Each</t>
  </si>
  <si>
    <t>Heel Poron Dots</t>
  </si>
  <si>
    <t>Lesion Accommodation</t>
  </si>
  <si>
    <t>(Please provide in Additional Information, or forward an illustration or template either by email or post.)</t>
  </si>
  <si>
    <t>Order No</t>
  </si>
  <si>
    <t>Patients Ref</t>
  </si>
  <si>
    <t>1mm</t>
  </si>
  <si>
    <t>2mm</t>
  </si>
  <si>
    <t>3mm</t>
  </si>
  <si>
    <t>4mm</t>
  </si>
  <si>
    <t>5mm</t>
  </si>
  <si>
    <t>6mm</t>
  </si>
  <si>
    <t>7mm</t>
  </si>
  <si>
    <t>8mm</t>
  </si>
  <si>
    <t>9mm</t>
  </si>
  <si>
    <t>10mm</t>
  </si>
  <si>
    <t>Quantity</t>
  </si>
  <si>
    <t>TOTAL PRICE</t>
  </si>
  <si>
    <t>PRICE</t>
  </si>
  <si>
    <t>DISCOUNT</t>
  </si>
  <si>
    <t>Total Postings</t>
  </si>
  <si>
    <t>Cost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</si>
</sst>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;@"/>
    <numFmt numFmtId="165" formatCode="&quot;£&quot;#,##0.00"/>
  </numFmts>
  <fonts count="2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1"/>
      <name val="Calibri"/>
      <family val="2"/>
    </font>
    <font>
      <sz val="11"/>
      <color theme="1" tint="0.34998626667073579"/>
      <name val="Calibri"/>
      <family val="2"/>
      <scheme val="minor"/>
    </font>
    <font>
      <b/>
      <sz val="11"/>
      <color theme="1" tint="0.499984740745262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rgb="FF3399CC"/>
      <name val="Verdana"/>
      <family val="2"/>
    </font>
    <font>
      <b/>
      <sz val="1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8.5"/>
      <color theme="1" tint="0.34998626667073579"/>
      <name val="Calibri"/>
      <family val="2"/>
      <scheme val="minor"/>
    </font>
    <font>
      <b/>
      <sz val="11"/>
      <color theme="1" tint="0.34998626667073579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 tint="-0.499984740745262"/>
      <name val="Calibri"/>
      <family val="2"/>
      <scheme val="minor"/>
    </font>
    <font>
      <sz val="11"/>
      <color rgb="FF1F497D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8" tint="-0.499984740745262"/>
      <name val="Calibri"/>
      <family val="2"/>
      <scheme val="minor"/>
    </font>
    <font>
      <sz val="11"/>
      <color theme="8" tint="-0.499984740745262"/>
      <name val="Calibri"/>
      <family val="2"/>
      <scheme val="minor"/>
    </font>
    <font>
      <sz val="11"/>
      <color rgb="FF33596E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1F497D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33596E"/>
        <bgColor indexed="64"/>
      </patternFill>
    </fill>
    <fill>
      <patternFill patternType="solid">
        <fgColor rgb="FFA4C3D4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91">
    <xf numFmtId="0" fontId="0" fillId="0" borderId="0" xfId="0"/>
    <xf numFmtId="0" fontId="0" fillId="0" borderId="14" xfId="0" applyBorder="1" applyProtection="1">
      <protection locked="0"/>
    </xf>
    <xf numFmtId="0" fontId="0" fillId="3" borderId="17" xfId="0" applyFill="1" applyBorder="1" applyProtection="1">
      <protection locked="0"/>
    </xf>
    <xf numFmtId="0" fontId="0" fillId="3" borderId="29" xfId="0" applyFill="1" applyBorder="1" applyProtection="1">
      <protection locked="0"/>
    </xf>
    <xf numFmtId="0" fontId="0" fillId="0" borderId="17" xfId="0" applyBorder="1" applyProtection="1">
      <protection locked="0"/>
    </xf>
    <xf numFmtId="0" fontId="0" fillId="0" borderId="33" xfId="0" applyBorder="1" applyProtection="1">
      <protection locked="0"/>
    </xf>
    <xf numFmtId="0" fontId="0" fillId="0" borderId="0" xfId="0" applyAlignment="1">
      <alignment horizontal="left"/>
    </xf>
    <xf numFmtId="0" fontId="1" fillId="0" borderId="0" xfId="0" applyFont="1"/>
    <xf numFmtId="0" fontId="0" fillId="0" borderId="21" xfId="0" applyBorder="1" applyProtection="1">
      <protection locked="0"/>
    </xf>
    <xf numFmtId="0" fontId="0" fillId="3" borderId="23" xfId="0" applyFill="1" applyBorder="1" applyProtection="1">
      <protection locked="0"/>
    </xf>
    <xf numFmtId="0" fontId="16" fillId="0" borderId="0" xfId="0" applyFont="1" applyAlignment="1">
      <alignment vertical="center"/>
    </xf>
    <xf numFmtId="0" fontId="0" fillId="0" borderId="0" xfId="0" applyFont="1"/>
    <xf numFmtId="0" fontId="0" fillId="0" borderId="0" xfId="0" applyProtection="1">
      <protection locked="0"/>
    </xf>
    <xf numFmtId="0" fontId="0" fillId="0" borderId="42" xfId="0" applyBorder="1" applyProtection="1">
      <protection locked="0"/>
    </xf>
    <xf numFmtId="0" fontId="0" fillId="0" borderId="20" xfId="0" applyBorder="1" applyProtection="1">
      <protection locked="0"/>
    </xf>
    <xf numFmtId="0" fontId="0" fillId="3" borderId="18" xfId="0" applyFill="1" applyBorder="1" applyProtection="1">
      <protection locked="0"/>
    </xf>
    <xf numFmtId="0" fontId="1" fillId="0" borderId="0" xfId="0" applyFont="1" applyAlignment="1">
      <alignment horizontal="left"/>
    </xf>
    <xf numFmtId="0" fontId="22" fillId="0" borderId="0" xfId="0" applyFont="1" applyAlignment="1">
      <alignment vertical="center"/>
    </xf>
    <xf numFmtId="165" fontId="1" fillId="0" borderId="40" xfId="0" applyNumberFormat="1" applyFont="1" applyBorder="1" applyAlignment="1" applyProtection="1">
      <alignment horizontal="center" vertical="top" wrapText="1"/>
    </xf>
    <xf numFmtId="0" fontId="9" fillId="0" borderId="0" xfId="0" applyFont="1" applyProtection="1"/>
    <xf numFmtId="0" fontId="0" fillId="0" borderId="0" xfId="0" applyProtection="1"/>
    <xf numFmtId="0" fontId="7" fillId="0" borderId="0" xfId="0" applyFont="1" applyAlignment="1" applyProtection="1">
      <alignment horizontal="right" vertical="center"/>
    </xf>
    <xf numFmtId="0" fontId="8" fillId="0" borderId="0" xfId="0" applyFont="1" applyAlignment="1" applyProtection="1">
      <alignment horizontal="right" vertical="center"/>
    </xf>
    <xf numFmtId="0" fontId="0" fillId="2" borderId="10" xfId="0" applyFill="1" applyBorder="1" applyProtection="1"/>
    <xf numFmtId="0" fontId="6" fillId="0" borderId="9" xfId="0" applyFont="1" applyBorder="1" applyProtection="1"/>
    <xf numFmtId="0" fontId="6" fillId="0" borderId="16" xfId="0" applyFont="1" applyBorder="1" applyProtection="1"/>
    <xf numFmtId="0" fontId="0" fillId="2" borderId="11" xfId="0" applyFill="1" applyBorder="1" applyProtection="1"/>
    <xf numFmtId="0" fontId="0" fillId="0" borderId="5" xfId="0" applyBorder="1" applyProtection="1"/>
    <xf numFmtId="0" fontId="6" fillId="0" borderId="15" xfId="0" applyFont="1" applyBorder="1" applyProtection="1"/>
    <xf numFmtId="0" fontId="6" fillId="0" borderId="13" xfId="0" applyFont="1" applyBorder="1" applyProtection="1"/>
    <xf numFmtId="0" fontId="0" fillId="0" borderId="3" xfId="0" applyBorder="1" applyAlignment="1" applyProtection="1"/>
    <xf numFmtId="0" fontId="0" fillId="0" borderId="8" xfId="0" applyBorder="1" applyProtection="1"/>
    <xf numFmtId="0" fontId="6" fillId="0" borderId="18" xfId="0" applyFont="1" applyFill="1" applyBorder="1" applyProtection="1"/>
    <xf numFmtId="0" fontId="6" fillId="0" borderId="13" xfId="0" applyFont="1" applyFill="1" applyBorder="1" applyProtection="1"/>
    <xf numFmtId="0" fontId="0" fillId="0" borderId="3" xfId="0" applyBorder="1" applyProtection="1"/>
    <xf numFmtId="0" fontId="6" fillId="0" borderId="31" xfId="0" applyFont="1" applyFill="1" applyBorder="1" applyProtection="1"/>
    <xf numFmtId="0" fontId="0" fillId="0" borderId="7" xfId="0" applyBorder="1" applyProtection="1"/>
    <xf numFmtId="0" fontId="6" fillId="0" borderId="9" xfId="0" applyFont="1" applyFill="1" applyBorder="1" applyProtection="1"/>
    <xf numFmtId="0" fontId="6" fillId="0" borderId="15" xfId="0" applyFont="1" applyBorder="1" applyAlignment="1" applyProtection="1">
      <alignment horizontal="left"/>
    </xf>
    <xf numFmtId="0" fontId="6" fillId="0" borderId="2" xfId="0" applyFont="1" applyBorder="1" applyAlignment="1" applyProtection="1">
      <alignment horizontal="left"/>
    </xf>
    <xf numFmtId="0" fontId="0" fillId="0" borderId="1" xfId="0" applyBorder="1" applyProtection="1"/>
    <xf numFmtId="0" fontId="12" fillId="3" borderId="33" xfId="0" applyFont="1" applyFill="1" applyBorder="1" applyProtection="1"/>
    <xf numFmtId="0" fontId="5" fillId="3" borderId="34" xfId="0" applyFont="1" applyFill="1" applyBorder="1" applyProtection="1"/>
    <xf numFmtId="0" fontId="0" fillId="3" borderId="5" xfId="0" applyFill="1" applyBorder="1" applyAlignment="1" applyProtection="1"/>
    <xf numFmtId="0" fontId="5" fillId="3" borderId="35" xfId="0" applyFont="1" applyFill="1" applyBorder="1" applyProtection="1"/>
    <xf numFmtId="0" fontId="5" fillId="3" borderId="36" xfId="0" applyFont="1" applyFill="1" applyBorder="1" applyProtection="1"/>
    <xf numFmtId="0" fontId="5" fillId="3" borderId="33" xfId="0" applyFont="1" applyFill="1" applyBorder="1" applyProtection="1"/>
    <xf numFmtId="0" fontId="5" fillId="3" borderId="12" xfId="0" applyFont="1" applyFill="1" applyBorder="1" applyProtection="1"/>
    <xf numFmtId="0" fontId="13" fillId="3" borderId="40" xfId="0" applyFont="1" applyFill="1" applyBorder="1" applyAlignment="1" applyProtection="1">
      <alignment horizontal="left" vertical="center"/>
    </xf>
    <xf numFmtId="0" fontId="5" fillId="3" borderId="40" xfId="0" applyFont="1" applyFill="1" applyBorder="1" applyProtection="1"/>
    <xf numFmtId="0" fontId="0" fillId="2" borderId="12" xfId="0" applyFill="1" applyBorder="1" applyProtection="1"/>
    <xf numFmtId="0" fontId="3" fillId="0" borderId="0" xfId="0" applyFont="1" applyBorder="1" applyAlignment="1" applyProtection="1">
      <alignment horizontal="left" vertical="top" wrapText="1"/>
    </xf>
    <xf numFmtId="0" fontId="0" fillId="0" borderId="0" xfId="0" applyFill="1" applyBorder="1" applyProtection="1"/>
    <xf numFmtId="0" fontId="15" fillId="0" borderId="4" xfId="0" applyFont="1" applyBorder="1" applyProtection="1"/>
    <xf numFmtId="0" fontId="15" fillId="0" borderId="5" xfId="0" applyFont="1" applyBorder="1" applyAlignment="1" applyProtection="1">
      <alignment horizontal="right"/>
    </xf>
    <xf numFmtId="0" fontId="0" fillId="0" borderId="4" xfId="0" applyBorder="1" applyProtection="1"/>
    <xf numFmtId="0" fontId="6" fillId="0" borderId="0" xfId="0" applyFont="1" applyBorder="1" applyAlignment="1" applyProtection="1">
      <alignment horizontal="left"/>
    </xf>
    <xf numFmtId="0" fontId="17" fillId="0" borderId="0" xfId="0" applyFont="1" applyAlignment="1" applyProtection="1">
      <alignment horizontal="center"/>
    </xf>
    <xf numFmtId="0" fontId="6" fillId="0" borderId="7" xfId="0" applyFont="1" applyBorder="1" applyAlignment="1" applyProtection="1">
      <alignment horizontal="left"/>
    </xf>
    <xf numFmtId="0" fontId="2" fillId="4" borderId="20" xfId="0" applyFont="1" applyFill="1" applyBorder="1" applyAlignment="1" applyProtection="1">
      <alignment horizontal="center"/>
    </xf>
    <xf numFmtId="0" fontId="2" fillId="4" borderId="21" xfId="0" applyFont="1" applyFill="1" applyBorder="1" applyAlignment="1" applyProtection="1">
      <alignment horizontal="center"/>
    </xf>
    <xf numFmtId="0" fontId="2" fillId="4" borderId="2" xfId="0" applyFont="1" applyFill="1" applyBorder="1" applyAlignment="1" applyProtection="1">
      <alignment horizontal="center"/>
    </xf>
    <xf numFmtId="0" fontId="2" fillId="4" borderId="3" xfId="0" applyFont="1" applyFill="1" applyBorder="1" applyAlignment="1" applyProtection="1">
      <alignment horizontal="center"/>
    </xf>
    <xf numFmtId="0" fontId="0" fillId="0" borderId="16" xfId="0" applyBorder="1" applyAlignment="1" applyProtection="1">
      <protection locked="0"/>
    </xf>
    <xf numFmtId="0" fontId="0" fillId="0" borderId="14" xfId="0" applyBorder="1" applyAlignment="1" applyProtection="1">
      <protection locked="0"/>
    </xf>
    <xf numFmtId="0" fontId="6" fillId="0" borderId="25" xfId="0" applyFont="1" applyBorder="1" applyAlignment="1" applyProtection="1">
      <alignment vertical="center"/>
    </xf>
    <xf numFmtId="0" fontId="6" fillId="0" borderId="28" xfId="0" applyFont="1" applyBorder="1" applyAlignment="1" applyProtection="1">
      <alignment vertical="center"/>
    </xf>
    <xf numFmtId="0" fontId="3" fillId="0" borderId="26" xfId="0" applyFont="1" applyFill="1" applyBorder="1" applyAlignment="1" applyProtection="1">
      <alignment wrapText="1"/>
      <protection locked="0"/>
    </xf>
    <xf numFmtId="0" fontId="3" fillId="0" borderId="43" xfId="0" applyFont="1" applyFill="1" applyBorder="1" applyAlignment="1" applyProtection="1">
      <alignment wrapText="1"/>
      <protection locked="0"/>
    </xf>
    <xf numFmtId="0" fontId="3" fillId="0" borderId="30" xfId="0" applyFont="1" applyFill="1" applyBorder="1" applyAlignment="1" applyProtection="1">
      <alignment wrapText="1"/>
      <protection locked="0"/>
    </xf>
    <xf numFmtId="0" fontId="3" fillId="0" borderId="44" xfId="0" applyFont="1" applyFill="1" applyBorder="1" applyAlignment="1" applyProtection="1">
      <alignment wrapText="1"/>
      <protection locked="0"/>
    </xf>
    <xf numFmtId="0" fontId="11" fillId="0" borderId="32" xfId="0" applyFont="1" applyFill="1" applyBorder="1" applyAlignment="1" applyProtection="1">
      <alignment horizontal="center"/>
      <protection locked="0"/>
    </xf>
    <xf numFmtId="0" fontId="11" fillId="0" borderId="19" xfId="0" applyFont="1" applyFill="1" applyBorder="1" applyAlignment="1" applyProtection="1">
      <alignment horizontal="center"/>
      <protection locked="0"/>
    </xf>
    <xf numFmtId="0" fontId="0" fillId="0" borderId="32" xfId="0" applyFill="1" applyBorder="1" applyAlignment="1" applyProtection="1">
      <alignment horizontal="center"/>
      <protection locked="0"/>
    </xf>
    <xf numFmtId="0" fontId="0" fillId="0" borderId="29" xfId="0" applyFill="1" applyBorder="1" applyAlignment="1" applyProtection="1">
      <alignment horizontal="center"/>
      <protection locked="0"/>
    </xf>
    <xf numFmtId="0" fontId="0" fillId="0" borderId="37" xfId="0" applyFont="1" applyFill="1" applyBorder="1" applyAlignment="1" applyProtection="1">
      <alignment vertical="top" wrapText="1"/>
      <protection locked="0"/>
    </xf>
    <xf numFmtId="0" fontId="0" fillId="0" borderId="27" xfId="0" applyFont="1" applyFill="1" applyBorder="1" applyAlignment="1" applyProtection="1">
      <alignment vertical="top" wrapText="1"/>
      <protection locked="0"/>
    </xf>
    <xf numFmtId="0" fontId="0" fillId="0" borderId="4" xfId="0" applyFont="1" applyFill="1" applyBorder="1" applyAlignment="1" applyProtection="1">
      <alignment vertical="top" wrapText="1"/>
      <protection locked="0"/>
    </xf>
    <xf numFmtId="0" fontId="0" fillId="0" borderId="38" xfId="0" applyFont="1" applyFill="1" applyBorder="1" applyAlignment="1" applyProtection="1">
      <alignment vertical="top" wrapText="1"/>
      <protection locked="0"/>
    </xf>
    <xf numFmtId="0" fontId="0" fillId="0" borderId="6" xfId="0" applyFont="1" applyFill="1" applyBorder="1" applyAlignment="1" applyProtection="1">
      <alignment vertical="top" wrapText="1"/>
      <protection locked="0"/>
    </xf>
    <xf numFmtId="0" fontId="0" fillId="0" borderId="39" xfId="0" applyFont="1" applyFill="1" applyBorder="1" applyAlignment="1" applyProtection="1">
      <alignment vertical="top" wrapText="1"/>
      <protection locked="0"/>
    </xf>
    <xf numFmtId="164" fontId="0" fillId="0" borderId="16" xfId="0" applyNumberFormat="1" applyBorder="1" applyAlignment="1" applyProtection="1">
      <alignment horizontal="center"/>
      <protection locked="0"/>
    </xf>
    <xf numFmtId="164" fontId="0" fillId="0" borderId="17" xfId="0" applyNumberFormat="1" applyBorder="1" applyAlignment="1" applyProtection="1">
      <alignment horizontal="center"/>
      <protection locked="0"/>
    </xf>
    <xf numFmtId="0" fontId="0" fillId="0" borderId="17" xfId="0" applyBorder="1" applyAlignment="1" applyProtection="1">
      <protection locked="0"/>
    </xf>
    <xf numFmtId="0" fontId="6" fillId="0" borderId="2" xfId="0" applyFont="1" applyBorder="1" applyAlignment="1" applyProtection="1">
      <alignment horizontal="left"/>
    </xf>
    <xf numFmtId="0" fontId="6" fillId="0" borderId="18" xfId="0" applyFont="1" applyBorder="1" applyAlignment="1" applyProtection="1"/>
    <xf numFmtId="0" fontId="6" fillId="0" borderId="14" xfId="0" applyFont="1" applyBorder="1" applyAlignment="1" applyProtection="1"/>
    <xf numFmtId="0" fontId="13" fillId="3" borderId="10" xfId="0" applyFont="1" applyFill="1" applyBorder="1" applyAlignment="1" applyProtection="1">
      <alignment horizontal="left" vertical="center"/>
    </xf>
    <xf numFmtId="0" fontId="13" fillId="3" borderId="12" xfId="0" applyFont="1" applyFill="1" applyBorder="1" applyAlignment="1" applyProtection="1">
      <alignment horizontal="left" vertical="center"/>
    </xf>
    <xf numFmtId="0" fontId="13" fillId="3" borderId="11" xfId="0" applyFont="1" applyFill="1" applyBorder="1" applyAlignment="1" applyProtection="1">
      <alignment horizontal="left" vertical="center"/>
    </xf>
    <xf numFmtId="0" fontId="3" fillId="0" borderId="24" xfId="0" applyFont="1" applyBorder="1" applyAlignment="1" applyProtection="1">
      <alignment horizontal="left" vertical="top" wrapText="1"/>
      <protection locked="0"/>
    </xf>
    <xf numFmtId="0" fontId="3" fillId="0" borderId="40" xfId="0" applyFont="1" applyBorder="1" applyAlignment="1" applyProtection="1">
      <alignment horizontal="left" vertical="top" wrapText="1"/>
      <protection locked="0"/>
    </xf>
    <xf numFmtId="0" fontId="6" fillId="0" borderId="17" xfId="0" applyFont="1" applyBorder="1" applyAlignment="1" applyProtection="1">
      <alignment horizontal="left"/>
    </xf>
    <xf numFmtId="0" fontId="6" fillId="0" borderId="14" xfId="0" applyFont="1" applyBorder="1" applyAlignment="1" applyProtection="1">
      <alignment horizontal="left"/>
    </xf>
    <xf numFmtId="0" fontId="6" fillId="0" borderId="18" xfId="0" applyFont="1" applyFill="1" applyBorder="1" applyProtection="1"/>
    <xf numFmtId="0" fontId="6" fillId="0" borderId="14" xfId="0" applyFont="1" applyFill="1" applyBorder="1" applyProtection="1"/>
    <xf numFmtId="0" fontId="2" fillId="4" borderId="23" xfId="0" applyFont="1" applyFill="1" applyBorder="1" applyAlignment="1" applyProtection="1">
      <alignment horizontal="center"/>
    </xf>
    <xf numFmtId="0" fontId="2" fillId="4" borderId="24" xfId="0" applyFont="1" applyFill="1" applyBorder="1" applyAlignment="1" applyProtection="1">
      <alignment horizontal="center"/>
    </xf>
    <xf numFmtId="0" fontId="10" fillId="5" borderId="22" xfId="0" applyFont="1" applyFill="1" applyBorder="1" applyAlignment="1" applyProtection="1">
      <alignment horizontal="center"/>
    </xf>
    <xf numFmtId="0" fontId="10" fillId="5" borderId="23" xfId="0" applyFont="1" applyFill="1" applyBorder="1" applyAlignment="1" applyProtection="1">
      <alignment horizontal="center"/>
    </xf>
    <xf numFmtId="0" fontId="2" fillId="4" borderId="40" xfId="0" applyFont="1" applyFill="1" applyBorder="1" applyAlignment="1" applyProtection="1">
      <alignment horizontal="center"/>
    </xf>
    <xf numFmtId="0" fontId="6" fillId="0" borderId="0" xfId="0" applyFont="1" applyFill="1" applyBorder="1" applyAlignment="1" applyProtection="1">
      <alignment horizontal="left" wrapText="1"/>
    </xf>
    <xf numFmtId="0" fontId="6" fillId="0" borderId="5" xfId="0" applyFont="1" applyFill="1" applyBorder="1" applyAlignment="1" applyProtection="1">
      <alignment horizontal="left" wrapText="1"/>
    </xf>
    <xf numFmtId="0" fontId="3" fillId="0" borderId="1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vertical="center"/>
    </xf>
    <xf numFmtId="0" fontId="0" fillId="0" borderId="4" xfId="0" applyBorder="1" applyAlignment="1" applyProtection="1">
      <alignment horizontal="center"/>
    </xf>
    <xf numFmtId="0" fontId="0" fillId="0" borderId="5" xfId="0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0" fillId="0" borderId="8" xfId="0" applyBorder="1" applyAlignment="1" applyProtection="1">
      <alignment horizontal="center"/>
    </xf>
    <xf numFmtId="0" fontId="0" fillId="0" borderId="1" xfId="0" applyBorder="1" applyAlignment="1" applyProtection="1">
      <alignment horizontal="left" vertical="top"/>
      <protection locked="0"/>
    </xf>
    <xf numFmtId="0" fontId="0" fillId="0" borderId="2" xfId="0" applyBorder="1" applyAlignment="1" applyProtection="1">
      <alignment horizontal="left" vertical="top"/>
      <protection locked="0"/>
    </xf>
    <xf numFmtId="0" fontId="0" fillId="0" borderId="3" xfId="0" applyBorder="1" applyAlignment="1" applyProtection="1">
      <alignment horizontal="left" vertical="top"/>
      <protection locked="0"/>
    </xf>
    <xf numFmtId="0" fontId="0" fillId="0" borderId="4" xfId="0" applyBorder="1" applyAlignment="1" applyProtection="1">
      <alignment horizontal="left" vertical="top"/>
      <protection locked="0"/>
    </xf>
    <xf numFmtId="0" fontId="0" fillId="0" borderId="0" xfId="0" applyBorder="1" applyAlignment="1" applyProtection="1">
      <alignment horizontal="left" vertical="top"/>
      <protection locked="0"/>
    </xf>
    <xf numFmtId="0" fontId="0" fillId="0" borderId="5" xfId="0" applyBorder="1" applyAlignment="1" applyProtection="1">
      <alignment horizontal="left" vertical="top"/>
      <protection locked="0"/>
    </xf>
    <xf numFmtId="0" fontId="0" fillId="0" borderId="6" xfId="0" applyBorder="1" applyAlignment="1" applyProtection="1">
      <alignment horizontal="left" vertical="top"/>
      <protection locked="0"/>
    </xf>
    <xf numFmtId="0" fontId="0" fillId="0" borderId="7" xfId="0" applyBorder="1" applyAlignment="1" applyProtection="1">
      <alignment horizontal="left" vertical="top"/>
      <protection locked="0"/>
    </xf>
    <xf numFmtId="0" fontId="0" fillId="0" borderId="8" xfId="0" applyBorder="1" applyAlignment="1" applyProtection="1">
      <alignment horizontal="left" vertical="top"/>
      <protection locked="0"/>
    </xf>
    <xf numFmtId="0" fontId="2" fillId="4" borderId="22" xfId="0" applyFont="1" applyFill="1" applyBorder="1" applyAlignment="1" applyProtection="1">
      <alignment horizontal="center"/>
    </xf>
    <xf numFmtId="0" fontId="3" fillId="0" borderId="1" xfId="0" applyFont="1" applyBorder="1" applyAlignment="1" applyProtection="1">
      <alignment horizontal="center" wrapText="1"/>
    </xf>
    <xf numFmtId="0" fontId="3" fillId="0" borderId="3" xfId="0" applyFont="1" applyBorder="1" applyAlignment="1" applyProtection="1">
      <alignment horizontal="center" wrapText="1"/>
    </xf>
    <xf numFmtId="0" fontId="3" fillId="0" borderId="4" xfId="0" applyFont="1" applyBorder="1" applyAlignment="1" applyProtection="1">
      <alignment horizontal="center" wrapText="1"/>
    </xf>
    <xf numFmtId="0" fontId="3" fillId="0" borderId="5" xfId="0" applyFont="1" applyBorder="1" applyAlignment="1" applyProtection="1">
      <alignment horizont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</xf>
    <xf numFmtId="0" fontId="3" fillId="0" borderId="4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center" wrapText="1"/>
    </xf>
    <xf numFmtId="0" fontId="2" fillId="6" borderId="1" xfId="0" applyFont="1" applyFill="1" applyBorder="1" applyAlignment="1" applyProtection="1">
      <alignment horizontal="right"/>
    </xf>
    <xf numFmtId="0" fontId="2" fillId="6" borderId="2" xfId="0" applyFont="1" applyFill="1" applyBorder="1" applyAlignment="1" applyProtection="1">
      <alignment horizontal="right"/>
    </xf>
    <xf numFmtId="0" fontId="2" fillId="6" borderId="3" xfId="0" applyFont="1" applyFill="1" applyBorder="1" applyAlignment="1" applyProtection="1">
      <alignment horizontal="right"/>
    </xf>
    <xf numFmtId="0" fontId="20" fillId="3" borderId="47" xfId="0" applyFont="1" applyFill="1" applyBorder="1" applyAlignment="1" applyProtection="1">
      <alignment horizontal="center"/>
    </xf>
    <xf numFmtId="0" fontId="20" fillId="3" borderId="48" xfId="0" applyFont="1" applyFill="1" applyBorder="1" applyAlignment="1" applyProtection="1">
      <alignment horizontal="center"/>
    </xf>
    <xf numFmtId="0" fontId="14" fillId="4" borderId="22" xfId="0" applyFont="1" applyFill="1" applyBorder="1" applyAlignment="1" applyProtection="1">
      <alignment horizontal="center"/>
    </xf>
    <xf numFmtId="0" fontId="14" fillId="4" borderId="24" xfId="0" applyFont="1" applyFill="1" applyBorder="1" applyAlignment="1" applyProtection="1">
      <alignment horizontal="center"/>
    </xf>
    <xf numFmtId="0" fontId="10" fillId="5" borderId="24" xfId="0" applyFont="1" applyFill="1" applyBorder="1" applyAlignment="1" applyProtection="1">
      <alignment horizontal="center"/>
    </xf>
    <xf numFmtId="0" fontId="0" fillId="0" borderId="41" xfId="0" applyBorder="1" applyAlignment="1" applyProtection="1">
      <protection locked="0"/>
    </xf>
    <xf numFmtId="0" fontId="0" fillId="0" borderId="13" xfId="0" applyBorder="1" applyProtection="1">
      <protection locked="0"/>
    </xf>
    <xf numFmtId="0" fontId="0" fillId="0" borderId="25" xfId="0" applyBorder="1" applyProtection="1">
      <protection locked="0"/>
    </xf>
    <xf numFmtId="0" fontId="0" fillId="0" borderId="41" xfId="0" applyBorder="1" applyProtection="1">
      <protection locked="0"/>
    </xf>
    <xf numFmtId="0" fontId="6" fillId="0" borderId="32" xfId="0" applyFont="1" applyFill="1" applyBorder="1" applyAlignment="1" applyProtection="1">
      <protection locked="0"/>
    </xf>
    <xf numFmtId="0" fontId="6" fillId="0" borderId="19" xfId="0" applyFont="1" applyFill="1" applyBorder="1" applyAlignment="1" applyProtection="1">
      <protection locked="0"/>
    </xf>
    <xf numFmtId="0" fontId="0" fillId="0" borderId="15" xfId="0" applyBorder="1" applyProtection="1">
      <protection locked="0"/>
    </xf>
    <xf numFmtId="0" fontId="0" fillId="0" borderId="28" xfId="0" applyBorder="1" applyProtection="1">
      <protection locked="0"/>
    </xf>
    <xf numFmtId="0" fontId="3" fillId="0" borderId="3" xfId="0" applyFont="1" applyBorder="1" applyAlignment="1" applyProtection="1">
      <alignment horizontal="center" vertical="center" wrapText="1"/>
    </xf>
    <xf numFmtId="0" fontId="3" fillId="0" borderId="5" xfId="0" applyFont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/>
    </xf>
    <xf numFmtId="0" fontId="0" fillId="0" borderId="3" xfId="0" applyBorder="1" applyAlignment="1" applyProtection="1">
      <alignment horizontal="center"/>
    </xf>
    <xf numFmtId="0" fontId="19" fillId="0" borderId="22" xfId="0" applyFont="1" applyBorder="1" applyAlignment="1" applyProtection="1">
      <alignment horizontal="center"/>
    </xf>
    <xf numFmtId="0" fontId="19" fillId="0" borderId="24" xfId="0" applyFont="1" applyBorder="1" applyAlignment="1" applyProtection="1">
      <alignment horizontal="center"/>
    </xf>
    <xf numFmtId="0" fontId="18" fillId="0" borderId="6" xfId="0" applyFont="1" applyBorder="1" applyAlignment="1" applyProtection="1">
      <alignment horizontal="center"/>
    </xf>
    <xf numFmtId="0" fontId="18" fillId="0" borderId="8" xfId="0" applyFont="1" applyBorder="1" applyAlignment="1" applyProtection="1">
      <alignment horizontal="center"/>
    </xf>
    <xf numFmtId="0" fontId="18" fillId="3" borderId="22" xfId="0" applyFont="1" applyFill="1" applyBorder="1" applyAlignment="1" applyProtection="1">
      <alignment horizontal="center" wrapText="1"/>
    </xf>
    <xf numFmtId="0" fontId="18" fillId="3" borderId="23" xfId="0" applyFont="1" applyFill="1" applyBorder="1" applyAlignment="1" applyProtection="1">
      <alignment horizontal="center" wrapText="1"/>
    </xf>
    <xf numFmtId="0" fontId="6" fillId="0" borderId="1" xfId="0" applyFont="1" applyFill="1" applyBorder="1" applyProtection="1"/>
    <xf numFmtId="0" fontId="6" fillId="0" borderId="45" xfId="0" applyFont="1" applyFill="1" applyBorder="1" applyProtection="1"/>
    <xf numFmtId="0" fontId="6" fillId="0" borderId="4" xfId="0" applyFont="1" applyFill="1" applyBorder="1" applyAlignment="1" applyProtection="1">
      <alignment vertical="center" wrapText="1"/>
    </xf>
    <xf numFmtId="0" fontId="6" fillId="0" borderId="38" xfId="0" applyFont="1" applyFill="1" applyBorder="1" applyAlignment="1" applyProtection="1">
      <alignment vertical="center" wrapText="1"/>
    </xf>
    <xf numFmtId="0" fontId="6" fillId="0" borderId="6" xfId="0" applyFont="1" applyFill="1" applyBorder="1" applyProtection="1"/>
    <xf numFmtId="0" fontId="6" fillId="0" borderId="39" xfId="0" applyFont="1" applyFill="1" applyBorder="1" applyProtection="1"/>
    <xf numFmtId="0" fontId="24" fillId="0" borderId="46" xfId="0" applyFont="1" applyFill="1" applyBorder="1" applyAlignment="1" applyProtection="1">
      <protection locked="0"/>
    </xf>
    <xf numFmtId="0" fontId="24" fillId="0" borderId="49" xfId="0" applyFont="1" applyFill="1" applyBorder="1" applyAlignment="1" applyProtection="1">
      <protection locked="0"/>
    </xf>
    <xf numFmtId="0" fontId="0" fillId="0" borderId="16" xfId="0" applyFill="1" applyBorder="1" applyAlignment="1" applyProtection="1">
      <protection locked="0"/>
    </xf>
    <xf numFmtId="0" fontId="0" fillId="0" borderId="14" xfId="0" applyFill="1" applyBorder="1" applyAlignment="1" applyProtection="1">
      <protection locked="0"/>
    </xf>
    <xf numFmtId="0" fontId="1" fillId="0" borderId="26" xfId="0" applyFont="1" applyBorder="1"/>
    <xf numFmtId="0" fontId="1" fillId="0" borderId="50" xfId="0" applyFont="1" applyBorder="1"/>
    <xf numFmtId="0" fontId="0" fillId="0" borderId="50" xfId="0" applyBorder="1" applyAlignment="1">
      <alignment wrapText="1"/>
    </xf>
    <xf numFmtId="0" fontId="0" fillId="0" borderId="50" xfId="0" applyBorder="1"/>
    <xf numFmtId="0" fontId="10" fillId="0" borderId="26" xfId="0" applyFont="1" applyBorder="1"/>
    <xf numFmtId="0" fontId="10" fillId="0" borderId="50" xfId="0" applyFont="1" applyBorder="1"/>
    <xf numFmtId="0" fontId="24" fillId="0" borderId="50" xfId="0" applyFont="1" applyBorder="1"/>
    <xf numFmtId="0" fontId="23" fillId="0" borderId="50" xfId="0" applyFont="1" applyBorder="1"/>
    <xf numFmtId="0" fontId="21" fillId="0" borderId="50" xfId="0" applyFont="1" applyBorder="1"/>
    <xf numFmtId="0" fontId="1" fillId="7" borderId="27" xfId="0" applyFont="1" applyFill="1" applyBorder="1"/>
    <xf numFmtId="0" fontId="1" fillId="7" borderId="38" xfId="0" applyFont="1" applyFill="1" applyBorder="1"/>
    <xf numFmtId="0" fontId="21" fillId="7" borderId="38" xfId="0" applyFont="1" applyFill="1" applyBorder="1"/>
    <xf numFmtId="0" fontId="0" fillId="7" borderId="38" xfId="0" applyFill="1" applyBorder="1"/>
    <xf numFmtId="0" fontId="23" fillId="7" borderId="38" xfId="0" applyFont="1" applyFill="1" applyBorder="1"/>
    <xf numFmtId="0" fontId="1" fillId="0" borderId="0" xfId="0" applyFont="1" applyBorder="1"/>
    <xf numFmtId="0" fontId="0" fillId="0" borderId="0" xfId="0" applyBorder="1"/>
    <xf numFmtId="0" fontId="23" fillId="7" borderId="27" xfId="0" applyFont="1" applyFill="1" applyBorder="1"/>
    <xf numFmtId="0" fontId="21" fillId="7" borderId="38" xfId="0" applyFont="1" applyFill="1" applyBorder="1" applyAlignment="1">
      <alignment wrapText="1"/>
    </xf>
    <xf numFmtId="0" fontId="10" fillId="7" borderId="27" xfId="0" applyFont="1" applyFill="1" applyBorder="1"/>
    <xf numFmtId="0" fontId="10" fillId="7" borderId="38" xfId="0" applyFont="1" applyFill="1" applyBorder="1"/>
    <xf numFmtId="0" fontId="24" fillId="7" borderId="38" xfId="0" applyFont="1" applyFill="1" applyBorder="1"/>
    <xf numFmtId="0" fontId="0" fillId="7" borderId="27" xfId="0" applyFill="1" applyBorder="1"/>
    <xf numFmtId="0" fontId="1" fillId="0" borderId="43" xfId="0" applyFont="1" applyBorder="1"/>
    <xf numFmtId="0" fontId="0" fillId="0" borderId="0" xfId="0" applyAlignment="1">
      <alignment horizontal="right"/>
    </xf>
    <xf numFmtId="165" fontId="0" fillId="0" borderId="0" xfId="0" applyNumberFormat="1" applyAlignment="1">
      <alignment horizontal="right"/>
    </xf>
    <xf numFmtId="165" fontId="0" fillId="0" borderId="0" xfId="0" applyNumberFormat="1"/>
  </cellXfs>
  <cellStyles count="1">
    <cellStyle name="Normal" xfId="0" builtinId="0"/>
  </cellStyles>
  <dxfs count="8">
    <dxf>
      <fill>
        <patternFill>
          <bgColor theme="0" tint="-0.14996795556505021"/>
        </patternFill>
      </fill>
    </dxf>
    <dxf>
      <fill>
        <patternFill>
          <bgColor theme="5" tint="0.79998168889431442"/>
        </patternFill>
      </fill>
      <border>
        <left style="dashDotDot">
          <color rgb="FFFF0000"/>
        </left>
        <right style="dashDotDot">
          <color rgb="FFFF0000"/>
        </right>
        <top style="dashDotDot">
          <color rgb="FFFF0000"/>
        </top>
        <bottom style="dashDotDot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dashDotDot">
          <color rgb="FFFF0000"/>
        </left>
        <right style="dashDotDot">
          <color rgb="FFFF0000"/>
        </right>
        <top style="dashDotDot">
          <color rgb="FFFF0000"/>
        </top>
        <bottom style="dashDotDot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dashDotDot">
          <color rgb="FFFF0000"/>
        </left>
        <right style="dashDotDot">
          <color rgb="FFFF0000"/>
        </right>
        <top style="dashDotDot">
          <color rgb="FFFF0000"/>
        </top>
        <bottom style="dashDotDot">
          <color rgb="FFFF0000"/>
        </bottom>
        <vertical/>
        <horizontal/>
      </border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  <border>
        <left style="dashDotDot">
          <color rgb="FFFF0000"/>
        </left>
        <right style="dashDotDot">
          <color rgb="FFFF0000"/>
        </right>
        <top style="dashDotDot">
          <color rgb="FFFF0000"/>
        </top>
        <bottom style="dashDotDot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dashDotDot">
          <color rgb="FFFF0000"/>
        </left>
        <right style="dashDotDot">
          <color rgb="FFFF0000"/>
        </right>
        <top style="dashDotDot">
          <color rgb="FFFF0000"/>
        </top>
        <bottom style="dashDotDot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dashDotDot">
          <color rgb="FFFF0000"/>
        </left>
        <right style="dashDotDot">
          <color rgb="FFFF0000"/>
        </right>
        <top style="dashDotDot">
          <color rgb="FFFF0000"/>
        </top>
        <bottom style="dashDotDot">
          <color rgb="FFFF0000"/>
        </bottom>
        <vertical/>
        <horizontal/>
      </border>
    </dxf>
  </dxfs>
  <tableStyles count="0" defaultTableStyle="TableStyleMedium2" defaultPivotStyle="PivotStyleLight16"/>
  <colors>
    <mruColors>
      <color rgb="FF33596E"/>
      <color rgb="FFD0DFE8"/>
      <color rgb="FFA4C3D4"/>
      <color rgb="FF74A4BE"/>
      <color rgb="FFC1FFDD"/>
      <color rgb="FFFF9F9F"/>
      <color rgb="FF85FFBC"/>
      <color rgb="FF00B050"/>
      <color rgb="FF33CC33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emf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18473</xdr:colOff>
      <xdr:row>20</xdr:row>
      <xdr:rowOff>15040</xdr:rowOff>
    </xdr:from>
    <xdr:to>
      <xdr:col>10</xdr:col>
      <xdr:colOff>416054</xdr:colOff>
      <xdr:row>20</xdr:row>
      <xdr:rowOff>180474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798" t="90726" r="75497" b="3421"/>
        <a:stretch/>
      </xdr:blipFill>
      <xdr:spPr bwMode="auto">
        <a:xfrm>
          <a:off x="8293317" y="4009587"/>
          <a:ext cx="397581" cy="165434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10</xdr:col>
      <xdr:colOff>32427</xdr:colOff>
      <xdr:row>10</xdr:row>
      <xdr:rowOff>10886</xdr:rowOff>
    </xdr:from>
    <xdr:to>
      <xdr:col>10</xdr:col>
      <xdr:colOff>428289</xdr:colOff>
      <xdr:row>10</xdr:row>
      <xdr:rowOff>179615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803" t="20054" r="75497" b="73982"/>
        <a:stretch/>
      </xdr:blipFill>
      <xdr:spPr bwMode="auto">
        <a:xfrm>
          <a:off x="8297196" y="2018463"/>
          <a:ext cx="395862" cy="168729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10</xdr:col>
      <xdr:colOff>16445</xdr:colOff>
      <xdr:row>7</xdr:row>
      <xdr:rowOff>30079</xdr:rowOff>
    </xdr:from>
    <xdr:to>
      <xdr:col>10</xdr:col>
      <xdr:colOff>422511</xdr:colOff>
      <xdr:row>7</xdr:row>
      <xdr:rowOff>180472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27" t="2242" r="76221" b="92493"/>
        <a:stretch/>
      </xdr:blipFill>
      <xdr:spPr bwMode="auto">
        <a:xfrm>
          <a:off x="8291289" y="1464782"/>
          <a:ext cx="406066" cy="150393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10</xdr:col>
      <xdr:colOff>37005</xdr:colOff>
      <xdr:row>9</xdr:row>
      <xdr:rowOff>27215</xdr:rowOff>
    </xdr:from>
    <xdr:to>
      <xdr:col>10</xdr:col>
      <xdr:colOff>428889</xdr:colOff>
      <xdr:row>9</xdr:row>
      <xdr:rowOff>190501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000" t="13964" r="75497" b="80265"/>
        <a:stretch/>
      </xdr:blipFill>
      <xdr:spPr bwMode="auto">
        <a:xfrm>
          <a:off x="8311849" y="1854824"/>
          <a:ext cx="391884" cy="163286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10</xdr:col>
      <xdr:colOff>24333</xdr:colOff>
      <xdr:row>8</xdr:row>
      <xdr:rowOff>27878</xdr:rowOff>
    </xdr:from>
    <xdr:to>
      <xdr:col>10</xdr:col>
      <xdr:colOff>404813</xdr:colOff>
      <xdr:row>8</xdr:row>
      <xdr:rowOff>196453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93" t="7412" r="76956" b="86606"/>
        <a:stretch/>
      </xdr:blipFill>
      <xdr:spPr bwMode="auto">
        <a:xfrm>
          <a:off x="8299177" y="1653081"/>
          <a:ext cx="380480" cy="1685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10</xdr:col>
      <xdr:colOff>18533</xdr:colOff>
      <xdr:row>18</xdr:row>
      <xdr:rowOff>14735</xdr:rowOff>
    </xdr:from>
    <xdr:to>
      <xdr:col>10</xdr:col>
      <xdr:colOff>413646</xdr:colOff>
      <xdr:row>18</xdr:row>
      <xdr:rowOff>186650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803" t="79725" r="75497" b="14188"/>
        <a:stretch/>
      </xdr:blipFill>
      <xdr:spPr bwMode="auto">
        <a:xfrm>
          <a:off x="8293377" y="3616376"/>
          <a:ext cx="395113" cy="17191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10</xdr:col>
      <xdr:colOff>26703</xdr:colOff>
      <xdr:row>17</xdr:row>
      <xdr:rowOff>27214</xdr:rowOff>
    </xdr:from>
    <xdr:to>
      <xdr:col>10</xdr:col>
      <xdr:colOff>396155</xdr:colOff>
      <xdr:row>17</xdr:row>
      <xdr:rowOff>192093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124" t="73591" r="75497" b="20571"/>
        <a:stretch/>
      </xdr:blipFill>
      <xdr:spPr bwMode="auto">
        <a:xfrm>
          <a:off x="8301547" y="3426448"/>
          <a:ext cx="369452" cy="164879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10</xdr:col>
      <xdr:colOff>15818</xdr:colOff>
      <xdr:row>16</xdr:row>
      <xdr:rowOff>21772</xdr:rowOff>
    </xdr:from>
    <xdr:to>
      <xdr:col>10</xdr:col>
      <xdr:colOff>414510</xdr:colOff>
      <xdr:row>16</xdr:row>
      <xdr:rowOff>189704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714" t="67354" r="75497" b="26768"/>
        <a:stretch/>
      </xdr:blipFill>
      <xdr:spPr bwMode="auto">
        <a:xfrm>
          <a:off x="8290662" y="3230506"/>
          <a:ext cx="398692" cy="167932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10</xdr:col>
      <xdr:colOff>12940</xdr:colOff>
      <xdr:row>15</xdr:row>
      <xdr:rowOff>11430</xdr:rowOff>
    </xdr:from>
    <xdr:to>
      <xdr:col>10</xdr:col>
      <xdr:colOff>400344</xdr:colOff>
      <xdr:row>15</xdr:row>
      <xdr:rowOff>178485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530" t="53025" r="77187" b="41052"/>
        <a:stretch/>
      </xdr:blipFill>
      <xdr:spPr bwMode="auto">
        <a:xfrm>
          <a:off x="8277709" y="2986161"/>
          <a:ext cx="387404" cy="16705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10</xdr:col>
      <xdr:colOff>16991</xdr:colOff>
      <xdr:row>14</xdr:row>
      <xdr:rowOff>12160</xdr:rowOff>
    </xdr:from>
    <xdr:to>
      <xdr:col>10</xdr:col>
      <xdr:colOff>429323</xdr:colOff>
      <xdr:row>14</xdr:row>
      <xdr:rowOff>177363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505" t="46352" r="75497" b="47780"/>
        <a:stretch/>
      </xdr:blipFill>
      <xdr:spPr bwMode="auto">
        <a:xfrm>
          <a:off x="8281760" y="2789064"/>
          <a:ext cx="412332" cy="165203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10</xdr:col>
      <xdr:colOff>14213</xdr:colOff>
      <xdr:row>12</xdr:row>
      <xdr:rowOff>24319</xdr:rowOff>
    </xdr:from>
    <xdr:to>
      <xdr:col>10</xdr:col>
      <xdr:colOff>419752</xdr:colOff>
      <xdr:row>12</xdr:row>
      <xdr:rowOff>177363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843" t="32273" r="75497" b="62291"/>
        <a:stretch/>
      </xdr:blipFill>
      <xdr:spPr bwMode="auto">
        <a:xfrm>
          <a:off x="8278982" y="2412896"/>
          <a:ext cx="405539" cy="153044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10</xdr:col>
      <xdr:colOff>21046</xdr:colOff>
      <xdr:row>11</xdr:row>
      <xdr:rowOff>16213</xdr:rowOff>
    </xdr:from>
    <xdr:to>
      <xdr:col>10</xdr:col>
      <xdr:colOff>428340</xdr:colOff>
      <xdr:row>11</xdr:row>
      <xdr:rowOff>177362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230" t="25669" r="75497" b="68597"/>
        <a:stretch/>
      </xdr:blipFill>
      <xdr:spPr bwMode="auto">
        <a:xfrm>
          <a:off x="8285815" y="2214290"/>
          <a:ext cx="407294" cy="161149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76200</xdr:colOff>
      <xdr:row>0</xdr:row>
      <xdr:rowOff>133350</xdr:rowOff>
    </xdr:from>
    <xdr:to>
      <xdr:col>2</xdr:col>
      <xdr:colOff>314325</xdr:colOff>
      <xdr:row>5</xdr:row>
      <xdr:rowOff>37663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133350"/>
          <a:ext cx="2238375" cy="933013"/>
        </a:xfrm>
        <a:prstGeom prst="rect">
          <a:avLst/>
        </a:prstGeom>
      </xdr:spPr>
    </xdr:pic>
    <xdr:clientData/>
  </xdr:twoCellAnchor>
  <xdr:twoCellAnchor editAs="oneCell">
    <xdr:from>
      <xdr:col>0</xdr:col>
      <xdr:colOff>333375</xdr:colOff>
      <xdr:row>34</xdr:row>
      <xdr:rowOff>147121</xdr:rowOff>
    </xdr:from>
    <xdr:to>
      <xdr:col>2</xdr:col>
      <xdr:colOff>561975</xdr:colOff>
      <xdr:row>39</xdr:row>
      <xdr:rowOff>127634</xdr:rowOff>
    </xdr:to>
    <xdr:pic>
      <xdr:nvPicPr>
        <xdr:cNvPr id="24" name="Picture 23">
          <a:extLst>
            <a:ext uri="{FF2B5EF4-FFF2-40B4-BE49-F238E27FC236}">
              <a16:creationId xmlns:a16="http://schemas.microsoft.com/office/drawing/2014/main" id="{04D6ABE3-C229-4F8E-BE2A-1176CECB6F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3375" y="147121"/>
          <a:ext cx="2228850" cy="933013"/>
        </a:xfrm>
        <a:prstGeom prst="rect">
          <a:avLst/>
        </a:prstGeom>
      </xdr:spPr>
    </xdr:pic>
    <xdr:clientData/>
  </xdr:twoCellAnchor>
  <xdr:twoCellAnchor>
    <xdr:from>
      <xdr:col>0</xdr:col>
      <xdr:colOff>114300</xdr:colOff>
      <xdr:row>42</xdr:row>
      <xdr:rowOff>19050</xdr:rowOff>
    </xdr:from>
    <xdr:to>
      <xdr:col>3</xdr:col>
      <xdr:colOff>866775</xdr:colOff>
      <xdr:row>60</xdr:row>
      <xdr:rowOff>152400</xdr:rowOff>
    </xdr:to>
    <xdr:pic>
      <xdr:nvPicPr>
        <xdr:cNvPr id="25" name="Picture 24" descr="Peak - Order Form Feet">
          <a:extLst>
            <a:ext uri="{FF2B5EF4-FFF2-40B4-BE49-F238E27FC236}">
              <a16:creationId xmlns:a16="http://schemas.microsoft.com/office/drawing/2014/main" id="{4BB0D0B6-3109-48F5-8BB6-2D2CA81B4A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600200"/>
          <a:ext cx="3733800" cy="3667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5B9BD5"/>
              </a:solidFill>
            </a14:hiddenFill>
          </a:ext>
          <a:ext uri="{91240B29-F687-4F45-9708-019B960494DF}">
            <a14:hiddenLine xmlns:a14="http://schemas.microsoft.com/office/drawing/2010/main" w="25400">
              <a:solidFill>
                <a:srgbClr xmlns:mc="http://schemas.openxmlformats.org/markup-compatibility/2006" val="000000" mc:Ignorable="a14" a14:legacySpreadsheetColorIndex="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xmlns:mc="http://schemas.openxmlformats.org/markup-compatibility/2006" val="000000" mc:Ignorable="a14" a14:legacySpreadsheetColorIndex="0"/>
                </a:outerShdw>
              </a:effectLst>
            </a14:hiddenEffects>
          </a:ext>
        </a:extLst>
      </xdr:spPr>
    </xdr:pic>
    <xdr:clientData/>
  </xdr:twoCellAnchor>
  <xdr:twoCellAnchor>
    <xdr:from>
      <xdr:col>9</xdr:col>
      <xdr:colOff>28988</xdr:colOff>
      <xdr:row>44</xdr:row>
      <xdr:rowOff>67028</xdr:rowOff>
    </xdr:from>
    <xdr:to>
      <xdr:col>9</xdr:col>
      <xdr:colOff>294032</xdr:colOff>
      <xdr:row>47</xdr:row>
      <xdr:rowOff>181328</xdr:rowOff>
    </xdr:to>
    <xdr:pic>
      <xdr:nvPicPr>
        <xdr:cNvPr id="36" name="Picture 35" descr="Peak Order Form Forefoot Additions1">
          <a:extLst>
            <a:ext uri="{FF2B5EF4-FFF2-40B4-BE49-F238E27FC236}">
              <a16:creationId xmlns:a16="http://schemas.microsoft.com/office/drawing/2014/main" id="{4E9553C5-413F-4993-A51B-2D1CD0AFC0F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7717" r="25738"/>
        <a:stretch/>
      </xdr:blipFill>
      <xdr:spPr bwMode="auto">
        <a:xfrm>
          <a:off x="7387051" y="8788356"/>
          <a:ext cx="265044" cy="685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5B9BD5"/>
              </a:solidFill>
            </a14:hiddenFill>
          </a:ext>
          <a:ext uri="{91240B29-F687-4F45-9708-019B960494DF}">
            <a14:hiddenLine xmlns:a14="http://schemas.microsoft.com/office/drawing/2010/main" w="25400">
              <a:solidFill>
                <a:srgbClr xmlns:mc="http://schemas.openxmlformats.org/markup-compatibility/2006" val="000000" mc:Ignorable="a14" a14:legacySpreadsheetColorIndex="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xmlns:mc="http://schemas.openxmlformats.org/markup-compatibility/2006" val="000000" mc:Ignorable="a14" a14:legacySpreadsheetColorIndex="0"/>
                </a:outerShdw>
              </a:effectLst>
            </a14:hiddenEffects>
          </a:ext>
        </a:extLst>
      </xdr:spPr>
    </xdr:pic>
    <xdr:clientData/>
  </xdr:twoCellAnchor>
  <xdr:twoCellAnchor>
    <xdr:from>
      <xdr:col>6</xdr:col>
      <xdr:colOff>58788</xdr:colOff>
      <xdr:row>44</xdr:row>
      <xdr:rowOff>67028</xdr:rowOff>
    </xdr:from>
    <xdr:to>
      <xdr:col>6</xdr:col>
      <xdr:colOff>1221665</xdr:colOff>
      <xdr:row>48</xdr:row>
      <xdr:rowOff>42183</xdr:rowOff>
    </xdr:to>
    <xdr:sp macro="" textlink="">
      <xdr:nvSpPr>
        <xdr:cNvPr id="37" name="Text Box 22">
          <a:extLst>
            <a:ext uri="{FF2B5EF4-FFF2-40B4-BE49-F238E27FC236}">
              <a16:creationId xmlns:a16="http://schemas.microsoft.com/office/drawing/2014/main" id="{DC06FEAD-5096-467B-A3C2-1639259D9EE6}"/>
            </a:ext>
          </a:extLst>
        </xdr:cNvPr>
        <xdr:cNvSpPr txBox="1">
          <a:spLocks noChangeArrowheads="1"/>
        </xdr:cNvSpPr>
      </xdr:nvSpPr>
      <xdr:spPr bwMode="auto">
        <a:xfrm>
          <a:off x="4708179" y="8788356"/>
          <a:ext cx="1162877" cy="73715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5B9BD5"/>
              </a:solidFill>
            </a14:hiddenFill>
          </a:ext>
          <a:ext uri="{91240B29-F687-4F45-9708-019B960494DF}">
            <a14:hiddenLine xmlns:a14="http://schemas.microsoft.com/office/drawing/2010/main" w="25400" algn="ctr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</a:extLst>
      </xdr:spPr>
      <xdr:txBody>
        <a:bodyPr vertOverflow="clip" wrap="square" lIns="36576" tIns="36576" rIns="36576" bIns="36576" anchor="t" upright="1"/>
        <a:lstStyle/>
        <a:p>
          <a:pPr algn="l" rtl="0">
            <a:defRPr sz="1000"/>
          </a:pPr>
          <a:r>
            <a:rPr lang="en-GB" sz="1000" b="1" i="0" u="none" strike="noStrike" baseline="0">
              <a:solidFill>
                <a:srgbClr val="000000"/>
              </a:solidFill>
              <a:latin typeface="Calibri"/>
              <a:cs typeface="Calibri"/>
            </a:rPr>
            <a:t>METATARSAL PAD</a:t>
          </a:r>
        </a:p>
        <a:p>
          <a:pPr algn="l" rtl="0">
            <a:defRPr sz="1000"/>
          </a:pPr>
          <a:r>
            <a:rPr lang="en-GB" sz="800" b="0" i="0" u="none" strike="noStrike" baseline="0">
              <a:solidFill>
                <a:srgbClr val="000000"/>
              </a:solidFill>
              <a:latin typeface="Calibri"/>
              <a:cs typeface="Calibri"/>
            </a:rPr>
            <a:t>METATARSALGIA</a:t>
          </a:r>
        </a:p>
        <a:p>
          <a:pPr algn="l" rtl="0">
            <a:defRPr sz="1000"/>
          </a:pPr>
          <a:r>
            <a:rPr lang="en-GB" sz="800" b="0" i="0" u="none" strike="noStrike" baseline="0">
              <a:solidFill>
                <a:srgbClr val="000000"/>
              </a:solidFill>
              <a:latin typeface="Calibri"/>
              <a:cs typeface="Calibri"/>
            </a:rPr>
            <a:t>DROPPED 1 OR 5 MET</a:t>
          </a:r>
        </a:p>
        <a:p>
          <a:pPr algn="l" rtl="0">
            <a:defRPr sz="1000"/>
          </a:pPr>
          <a:r>
            <a:rPr lang="en-GB" sz="800" b="0" i="0" u="none" strike="noStrike" baseline="0">
              <a:solidFill>
                <a:srgbClr val="000000"/>
              </a:solidFill>
              <a:latin typeface="Calibri"/>
              <a:cs typeface="Calibri"/>
            </a:rPr>
            <a:t>INTERDIDITAL NEUROMA</a:t>
          </a:r>
        </a:p>
        <a:p>
          <a:pPr algn="l" rtl="0">
            <a:defRPr sz="1000"/>
          </a:pPr>
          <a:r>
            <a:rPr lang="en-GB" sz="800" b="0" i="0" u="none" strike="noStrike" baseline="0">
              <a:solidFill>
                <a:srgbClr val="000000"/>
              </a:solidFill>
              <a:latin typeface="Calibri"/>
              <a:cs typeface="Calibri"/>
            </a:rPr>
            <a:t>FOREFOOT CALLUSING</a:t>
          </a:r>
        </a:p>
        <a:p>
          <a:pPr algn="l" rtl="0">
            <a:defRPr sz="1000"/>
          </a:pPr>
          <a:endParaRPr lang="en-GB" sz="800" b="0" i="0" u="none" strike="noStrike" baseline="0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7</xdr:col>
      <xdr:colOff>264318</xdr:colOff>
      <xdr:row>44</xdr:row>
      <xdr:rowOff>67028</xdr:rowOff>
    </xdr:from>
    <xdr:to>
      <xdr:col>8</xdr:col>
      <xdr:colOff>806000</xdr:colOff>
      <xdr:row>47</xdr:row>
      <xdr:rowOff>57503</xdr:rowOff>
    </xdr:to>
    <xdr:sp macro="" textlink="">
      <xdr:nvSpPr>
        <xdr:cNvPr id="38" name="Text Box 23">
          <a:extLst>
            <a:ext uri="{FF2B5EF4-FFF2-40B4-BE49-F238E27FC236}">
              <a16:creationId xmlns:a16="http://schemas.microsoft.com/office/drawing/2014/main" id="{5566D02D-25F6-48F2-8F34-76A9991ECD44}"/>
            </a:ext>
          </a:extLst>
        </xdr:cNvPr>
        <xdr:cNvSpPr txBox="1">
          <a:spLocks noChangeArrowheads="1"/>
        </xdr:cNvSpPr>
      </xdr:nvSpPr>
      <xdr:spPr bwMode="auto">
        <a:xfrm>
          <a:off x="6354365" y="8788356"/>
          <a:ext cx="892916" cy="561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5B9BD5"/>
              </a:solidFill>
            </a14:hiddenFill>
          </a:ext>
          <a:ext uri="{91240B29-F687-4F45-9708-019B960494DF}">
            <a14:hiddenLine xmlns:a14="http://schemas.microsoft.com/office/drawing/2010/main" w="25400" algn="ctr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</a:extLst>
      </xdr:spPr>
      <xdr:txBody>
        <a:bodyPr vertOverflow="clip" wrap="square" lIns="36576" tIns="36576" rIns="36576" bIns="36576" anchor="t" upright="1"/>
        <a:lstStyle/>
        <a:p>
          <a:pPr algn="l" rtl="0">
            <a:defRPr sz="1000"/>
          </a:pPr>
          <a:r>
            <a:rPr lang="en-GB" sz="1000" b="1" i="0" u="none" strike="noStrike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ARCH PAD</a:t>
          </a:r>
        </a:p>
        <a:p>
          <a:pPr algn="l" rtl="0">
            <a:defRPr sz="1000"/>
          </a:pPr>
          <a:r>
            <a:rPr lang="en-GB" sz="800" b="0" i="0" u="none" strike="noStrike" baseline="0">
              <a:solidFill>
                <a:srgbClr val="000000"/>
              </a:solidFill>
              <a:latin typeface="Calibri"/>
              <a:cs typeface="Calibri"/>
            </a:rPr>
            <a:t>METATARSALGIA</a:t>
          </a:r>
        </a:p>
        <a:p>
          <a:pPr algn="l" rtl="0">
            <a:defRPr sz="1000"/>
          </a:pPr>
          <a:r>
            <a:rPr lang="en-GB" sz="800" b="0" i="0" u="none" strike="noStrike" baseline="0">
              <a:solidFill>
                <a:srgbClr val="000000"/>
              </a:solidFill>
              <a:latin typeface="Calibri"/>
              <a:cs typeface="Calibri"/>
            </a:rPr>
            <a:t>ARCH PAIN</a:t>
          </a:r>
        </a:p>
        <a:p>
          <a:pPr algn="l" rtl="0">
            <a:defRPr sz="1000"/>
          </a:pPr>
          <a:r>
            <a:rPr lang="en-GB" sz="800" b="0" i="0" u="none" strike="noStrike" baseline="0">
              <a:solidFill>
                <a:srgbClr val="000000"/>
              </a:solidFill>
              <a:latin typeface="Calibri"/>
              <a:cs typeface="Calibri"/>
            </a:rPr>
            <a:t>PLANTAR FASCIITIS</a:t>
          </a:r>
        </a:p>
        <a:p>
          <a:pPr algn="l" rtl="0">
            <a:defRPr sz="1000"/>
          </a:pPr>
          <a:endParaRPr lang="en-GB" sz="800" b="0" i="0" u="none" strike="noStrike" baseline="0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9</xdr:col>
      <xdr:colOff>281007</xdr:colOff>
      <xdr:row>44</xdr:row>
      <xdr:rowOff>67028</xdr:rowOff>
    </xdr:from>
    <xdr:to>
      <xdr:col>10</xdr:col>
      <xdr:colOff>290532</xdr:colOff>
      <xdr:row>47</xdr:row>
      <xdr:rowOff>162278</xdr:rowOff>
    </xdr:to>
    <xdr:sp macro="" textlink="">
      <xdr:nvSpPr>
        <xdr:cNvPr id="39" name="Text Box 24">
          <a:extLst>
            <a:ext uri="{FF2B5EF4-FFF2-40B4-BE49-F238E27FC236}">
              <a16:creationId xmlns:a16="http://schemas.microsoft.com/office/drawing/2014/main" id="{ABE78335-BFFE-4189-AB05-90CE0E0EC4A9}"/>
            </a:ext>
          </a:extLst>
        </xdr:cNvPr>
        <xdr:cNvSpPr txBox="1">
          <a:spLocks noChangeArrowheads="1"/>
        </xdr:cNvSpPr>
      </xdr:nvSpPr>
      <xdr:spPr bwMode="auto">
        <a:xfrm>
          <a:off x="7639070" y="8788356"/>
          <a:ext cx="926306" cy="666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5B9BD5"/>
              </a:solidFill>
            </a14:hiddenFill>
          </a:ext>
          <a:ext uri="{91240B29-F687-4F45-9708-019B960494DF}">
            <a14:hiddenLine xmlns:a14="http://schemas.microsoft.com/office/drawing/2010/main" w="25400" algn="ctr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</a:extLst>
      </xdr:spPr>
      <xdr:txBody>
        <a:bodyPr vertOverflow="clip" wrap="square" lIns="36576" tIns="36576" rIns="36576" bIns="36576" anchor="t" upright="1"/>
        <a:lstStyle/>
        <a:p>
          <a:pPr algn="l" rtl="0">
            <a:defRPr sz="1000"/>
          </a:pPr>
          <a:r>
            <a:rPr lang="en-GB" sz="1000" b="1" i="0" baseline="0">
              <a:effectLst/>
              <a:latin typeface="+mn-lt"/>
              <a:ea typeface="+mn-ea"/>
              <a:cs typeface="+mn-cs"/>
            </a:rPr>
            <a:t>HEEL PAD</a:t>
          </a:r>
        </a:p>
        <a:p>
          <a:pPr algn="l" rtl="0">
            <a:defRPr sz="1000"/>
          </a:pPr>
          <a:r>
            <a:rPr lang="en-GB" sz="800" b="0" i="0" u="none" strike="noStrike" baseline="0">
              <a:solidFill>
                <a:srgbClr val="000000"/>
              </a:solidFill>
              <a:latin typeface="Calibri"/>
              <a:cs typeface="Calibri"/>
            </a:rPr>
            <a:t>HEEL PAIN</a:t>
          </a:r>
        </a:p>
        <a:p>
          <a:pPr algn="l" rtl="0">
            <a:defRPr sz="1000"/>
          </a:pPr>
          <a:r>
            <a:rPr lang="en-GB" sz="800" b="0" i="0" u="none" strike="noStrike" baseline="0">
              <a:solidFill>
                <a:srgbClr val="000000"/>
              </a:solidFill>
              <a:latin typeface="Calibri"/>
              <a:cs typeface="Calibri"/>
            </a:rPr>
            <a:t>PLANTAR FASCIITIS</a:t>
          </a:r>
        </a:p>
        <a:p>
          <a:pPr algn="l" rtl="0">
            <a:defRPr sz="1000"/>
          </a:pPr>
          <a:r>
            <a:rPr lang="en-GB" sz="800" b="0" i="0" u="none" strike="noStrike" baseline="0">
              <a:solidFill>
                <a:srgbClr val="000000"/>
              </a:solidFill>
              <a:latin typeface="Calibri"/>
              <a:cs typeface="Calibri"/>
            </a:rPr>
            <a:t>REDUCED FAT PAD</a:t>
          </a:r>
        </a:p>
        <a:p>
          <a:pPr algn="l" rtl="0">
            <a:defRPr sz="1000"/>
          </a:pPr>
          <a:endParaRPr lang="en-GB" sz="800" b="0" i="0" u="none" strike="noStrike" baseline="0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5</xdr:col>
      <xdr:colOff>62950</xdr:colOff>
      <xdr:row>48</xdr:row>
      <xdr:rowOff>36546</xdr:rowOff>
    </xdr:from>
    <xdr:to>
      <xdr:col>6</xdr:col>
      <xdr:colOff>18636</xdr:colOff>
      <xdr:row>51</xdr:row>
      <xdr:rowOff>147296</xdr:rowOff>
    </xdr:to>
    <xdr:pic>
      <xdr:nvPicPr>
        <xdr:cNvPr id="41" name="Picture 40" descr="Peak Order Form Forefoot Additions2">
          <a:extLst>
            <a:ext uri="{FF2B5EF4-FFF2-40B4-BE49-F238E27FC236}">
              <a16:creationId xmlns:a16="http://schemas.microsoft.com/office/drawing/2014/main" id="{B75C31E5-4B3E-4C13-873D-7DF835B7531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 r="93988"/>
        <a:stretch/>
      </xdr:blipFill>
      <xdr:spPr bwMode="auto">
        <a:xfrm>
          <a:off x="4444450" y="9519874"/>
          <a:ext cx="223577" cy="6822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5B9BD5"/>
              </a:solidFill>
            </a14:hiddenFill>
          </a:ext>
          <a:ext uri="{91240B29-F687-4F45-9708-019B960494DF}">
            <a14:hiddenLine xmlns:a14="http://schemas.microsoft.com/office/drawing/2010/main" w="25400">
              <a:solidFill>
                <a:srgbClr xmlns:mc="http://schemas.openxmlformats.org/markup-compatibility/2006" val="000000" mc:Ignorable="a14" a14:legacySpreadsheetColorIndex="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xmlns:mc="http://schemas.openxmlformats.org/markup-compatibility/2006" val="000000" mc:Ignorable="a14" a14:legacySpreadsheetColorIndex="0"/>
                </a:outerShdw>
              </a:effectLst>
            </a14:hiddenEffects>
          </a:ext>
        </a:extLst>
      </xdr:spPr>
    </xdr:pic>
    <xdr:clientData/>
  </xdr:twoCellAnchor>
  <xdr:twoCellAnchor>
    <xdr:from>
      <xdr:col>6</xdr:col>
      <xdr:colOff>58788</xdr:colOff>
      <xdr:row>48</xdr:row>
      <xdr:rowOff>36546</xdr:rowOff>
    </xdr:from>
    <xdr:to>
      <xdr:col>6</xdr:col>
      <xdr:colOff>1116357</xdr:colOff>
      <xdr:row>51</xdr:row>
      <xdr:rowOff>127814</xdr:rowOff>
    </xdr:to>
    <xdr:sp macro="" textlink="">
      <xdr:nvSpPr>
        <xdr:cNvPr id="42" name="Text Box 33">
          <a:extLst>
            <a:ext uri="{FF2B5EF4-FFF2-40B4-BE49-F238E27FC236}">
              <a16:creationId xmlns:a16="http://schemas.microsoft.com/office/drawing/2014/main" id="{DD9EB12C-F3D5-4862-8A34-5B4ABED47F67}"/>
            </a:ext>
          </a:extLst>
        </xdr:cNvPr>
        <xdr:cNvSpPr txBox="1">
          <a:spLocks noChangeArrowheads="1"/>
        </xdr:cNvSpPr>
      </xdr:nvSpPr>
      <xdr:spPr bwMode="auto">
        <a:xfrm>
          <a:off x="4708179" y="9519874"/>
          <a:ext cx="1057569" cy="662768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5B9BD5"/>
              </a:solidFill>
            </a14:hiddenFill>
          </a:ext>
          <a:ext uri="{91240B29-F687-4F45-9708-019B960494DF}">
            <a14:hiddenLine xmlns:a14="http://schemas.microsoft.com/office/drawing/2010/main" w="25400">
              <a:solidFill>
                <a:srgbClr xmlns:mc="http://schemas.openxmlformats.org/markup-compatibility/2006" val="000000" mc:Ignorable="a14" a14:legacySpreadsheetColorIndex="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xmlns:mc="http://schemas.openxmlformats.org/markup-compatibility/2006" val="000000" mc:Ignorable="a14" a14:legacySpreadsheetColorIndex="0"/>
                </a:outerShdw>
              </a:effectLst>
            </a14:hiddenEffects>
          </a:ext>
        </a:extLst>
      </xdr:spPr>
      <xdr:txBody>
        <a:bodyPr vertOverflow="clip" wrap="square" lIns="36576" tIns="36576" rIns="36576" bIns="36576" anchor="t" upright="1"/>
        <a:lstStyle/>
        <a:p>
          <a:pPr algn="l" rtl="0">
            <a:defRPr sz="1000"/>
          </a:pPr>
          <a:r>
            <a:rPr lang="en-GB" sz="1000" b="1" i="0" baseline="0">
              <a:effectLst/>
              <a:latin typeface="+mn-lt"/>
              <a:ea typeface="+mn-ea"/>
              <a:cs typeface="+mn-cs"/>
            </a:rPr>
            <a:t>METATARSAL BAR</a:t>
          </a:r>
        </a:p>
        <a:p>
          <a:pPr algn="l" rtl="0">
            <a:defRPr sz="1000"/>
          </a:pPr>
          <a:r>
            <a:rPr lang="en-GB" sz="800" b="0" i="0" u="none" strike="noStrike" baseline="0">
              <a:solidFill>
                <a:srgbClr val="000000"/>
              </a:solidFill>
              <a:latin typeface="Calibri"/>
              <a:cs typeface="Calibri"/>
            </a:rPr>
            <a:t>METATARSALGIA</a:t>
          </a:r>
          <a:endParaRPr lang="en-GB" sz="11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r>
            <a:rPr lang="en-GB" sz="800" b="0" i="0" u="none" strike="noStrike" baseline="0">
              <a:solidFill>
                <a:srgbClr val="000000"/>
              </a:solidFill>
              <a:latin typeface="Calibri"/>
              <a:cs typeface="Calibri"/>
            </a:rPr>
            <a:t>FOREFOOT CALLUSING</a:t>
          </a:r>
        </a:p>
      </xdr:txBody>
    </xdr:sp>
    <xdr:clientData/>
  </xdr:twoCellAnchor>
  <xdr:twoCellAnchor>
    <xdr:from>
      <xdr:col>7</xdr:col>
      <xdr:colOff>275410</xdr:colOff>
      <xdr:row>48</xdr:row>
      <xdr:rowOff>36546</xdr:rowOff>
    </xdr:from>
    <xdr:to>
      <xdr:col>9</xdr:col>
      <xdr:colOff>49175</xdr:colOff>
      <xdr:row>51</xdr:row>
      <xdr:rowOff>127814</xdr:rowOff>
    </xdr:to>
    <xdr:sp macro="" textlink="">
      <xdr:nvSpPr>
        <xdr:cNvPr id="43" name="Text Box 32">
          <a:extLst>
            <a:ext uri="{FF2B5EF4-FFF2-40B4-BE49-F238E27FC236}">
              <a16:creationId xmlns:a16="http://schemas.microsoft.com/office/drawing/2014/main" id="{BEE629B2-61F7-4407-976D-759DBE8CE1CC}"/>
            </a:ext>
          </a:extLst>
        </xdr:cNvPr>
        <xdr:cNvSpPr txBox="1">
          <a:spLocks noChangeArrowheads="1"/>
        </xdr:cNvSpPr>
      </xdr:nvSpPr>
      <xdr:spPr bwMode="auto">
        <a:xfrm>
          <a:off x="6365457" y="9519874"/>
          <a:ext cx="1041781" cy="662768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5B9BD5"/>
              </a:solidFill>
            </a14:hiddenFill>
          </a:ext>
          <a:ext uri="{91240B29-F687-4F45-9708-019B960494DF}">
            <a14:hiddenLine xmlns:a14="http://schemas.microsoft.com/office/drawing/2010/main" w="25400">
              <a:solidFill>
                <a:srgbClr xmlns:mc="http://schemas.openxmlformats.org/markup-compatibility/2006" val="000000" mc:Ignorable="a14" a14:legacySpreadsheetColorIndex="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xmlns:mc="http://schemas.openxmlformats.org/markup-compatibility/2006" val="000000" mc:Ignorable="a14" a14:legacySpreadsheetColorIndex="0"/>
                </a:outerShdw>
              </a:effectLst>
            </a14:hiddenEffects>
          </a:ext>
        </a:extLst>
      </xdr:spPr>
      <xdr:txBody>
        <a:bodyPr vertOverflow="clip" wrap="square" lIns="36576" tIns="36576" rIns="36576" bIns="36576" anchor="t" upright="1"/>
        <a:lstStyle/>
        <a:p>
          <a:pPr algn="l" rtl="0">
            <a:defRPr sz="1000"/>
          </a:pPr>
          <a:r>
            <a:rPr lang="en-GB" sz="1000" b="1" i="0" baseline="0">
              <a:effectLst/>
              <a:latin typeface="+mn-lt"/>
              <a:ea typeface="+mn-ea"/>
              <a:cs typeface="+mn-cs"/>
            </a:rPr>
            <a:t>CUBOID PAD</a:t>
          </a:r>
        </a:p>
        <a:p>
          <a:pPr algn="l" rtl="0">
            <a:defRPr sz="1000"/>
          </a:pPr>
          <a:r>
            <a:rPr lang="en-GB" sz="800" b="0" i="0" u="none" strike="noStrike" baseline="0">
              <a:solidFill>
                <a:srgbClr val="000000"/>
              </a:solidFill>
              <a:latin typeface="Calibri"/>
              <a:cs typeface="Calibri"/>
            </a:rPr>
            <a:t>CHRONIC SUBLUXING CUBOID</a:t>
          </a:r>
        </a:p>
      </xdr:txBody>
    </xdr:sp>
    <xdr:clientData/>
  </xdr:twoCellAnchor>
  <xdr:twoCellAnchor>
    <xdr:from>
      <xdr:col>9</xdr:col>
      <xdr:colOff>281007</xdr:colOff>
      <xdr:row>48</xdr:row>
      <xdr:rowOff>36546</xdr:rowOff>
    </xdr:from>
    <xdr:to>
      <xdr:col>10</xdr:col>
      <xdr:colOff>314376</xdr:colOff>
      <xdr:row>51</xdr:row>
      <xdr:rowOff>127814</xdr:rowOff>
    </xdr:to>
    <xdr:sp macro="" textlink="">
      <xdr:nvSpPr>
        <xdr:cNvPr id="44" name="Text Box 31">
          <a:extLst>
            <a:ext uri="{FF2B5EF4-FFF2-40B4-BE49-F238E27FC236}">
              <a16:creationId xmlns:a16="http://schemas.microsoft.com/office/drawing/2014/main" id="{8CBC6D18-1542-44CC-B5FE-C611122A0146}"/>
            </a:ext>
          </a:extLst>
        </xdr:cNvPr>
        <xdr:cNvSpPr txBox="1">
          <a:spLocks noChangeArrowheads="1"/>
        </xdr:cNvSpPr>
      </xdr:nvSpPr>
      <xdr:spPr bwMode="auto">
        <a:xfrm>
          <a:off x="7639070" y="9519874"/>
          <a:ext cx="950150" cy="662768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5B9BD5"/>
              </a:solidFill>
            </a14:hiddenFill>
          </a:ext>
          <a:ext uri="{91240B29-F687-4F45-9708-019B960494DF}">
            <a14:hiddenLine xmlns:a14="http://schemas.microsoft.com/office/drawing/2010/main" w="25400">
              <a:solidFill>
                <a:srgbClr xmlns:mc="http://schemas.openxmlformats.org/markup-compatibility/2006" val="000000" mc:Ignorable="a14" a14:legacySpreadsheetColorIndex="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xmlns:mc="http://schemas.openxmlformats.org/markup-compatibility/2006" val="000000" mc:Ignorable="a14" a14:legacySpreadsheetColorIndex="0"/>
                </a:outerShdw>
              </a:effectLst>
            </a14:hiddenEffects>
          </a:ext>
        </a:extLst>
      </xdr:spPr>
      <xdr:txBody>
        <a:bodyPr vertOverflow="clip" wrap="square" lIns="36576" tIns="36576" rIns="36576" bIns="36576" anchor="t" upright="1"/>
        <a:lstStyle/>
        <a:p>
          <a:pPr algn="l" rtl="0">
            <a:defRPr sz="1000"/>
          </a:pPr>
          <a:r>
            <a:rPr lang="en-GB" sz="1000" b="1" i="0" baseline="0">
              <a:effectLst/>
              <a:latin typeface="+mn-lt"/>
              <a:ea typeface="+mn-ea"/>
              <a:cs typeface="+mn-cs"/>
            </a:rPr>
            <a:t>HEEL SPUR PAD</a:t>
          </a:r>
        </a:p>
        <a:p>
          <a:pPr algn="l" rtl="0">
            <a:defRPr sz="1000"/>
          </a:pPr>
          <a:r>
            <a:rPr lang="en-GB" sz="800" b="0" i="0" u="none" strike="noStrike" baseline="0">
              <a:solidFill>
                <a:srgbClr val="000000"/>
              </a:solidFill>
              <a:latin typeface="Calibri"/>
              <a:cs typeface="Calibri"/>
            </a:rPr>
            <a:t>HEEL SPUR</a:t>
          </a:r>
          <a:endParaRPr lang="en-GB" sz="11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r>
            <a:rPr lang="en-GB" sz="800" b="0" i="0" u="none" strike="noStrike" baseline="0">
              <a:solidFill>
                <a:srgbClr val="000000"/>
              </a:solidFill>
              <a:latin typeface="Calibri"/>
              <a:cs typeface="Calibri"/>
            </a:rPr>
            <a:t>REDICED FAT PAD</a:t>
          </a:r>
        </a:p>
      </xdr:txBody>
    </xdr:sp>
    <xdr:clientData/>
  </xdr:twoCellAnchor>
  <xdr:twoCellAnchor>
    <xdr:from>
      <xdr:col>5</xdr:col>
      <xdr:colOff>77445</xdr:colOff>
      <xdr:row>51</xdr:row>
      <xdr:rowOff>140680</xdr:rowOff>
    </xdr:from>
    <xdr:to>
      <xdr:col>6</xdr:col>
      <xdr:colOff>5954</xdr:colOff>
      <xdr:row>54</xdr:row>
      <xdr:rowOff>101203</xdr:rowOff>
    </xdr:to>
    <xdr:pic>
      <xdr:nvPicPr>
        <xdr:cNvPr id="46" name="Picture 45" descr="Peak Order Form Forefoot Additions3">
          <a:extLst>
            <a:ext uri="{FF2B5EF4-FFF2-40B4-BE49-F238E27FC236}">
              <a16:creationId xmlns:a16="http://schemas.microsoft.com/office/drawing/2014/main" id="{5FCB9107-D7FB-43D0-8688-5C07AE34BE8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 r="94684" b="23449"/>
        <a:stretch/>
      </xdr:blipFill>
      <xdr:spPr bwMode="auto">
        <a:xfrm>
          <a:off x="4458945" y="10195508"/>
          <a:ext cx="196400" cy="532023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5B9BD5"/>
              </a:solidFill>
            </a14:hiddenFill>
          </a:ext>
          <a:ext uri="{91240B29-F687-4F45-9708-019B960494DF}">
            <a14:hiddenLine xmlns:a14="http://schemas.microsoft.com/office/drawing/2010/main" w="25400">
              <a:solidFill>
                <a:srgbClr xmlns:mc="http://schemas.openxmlformats.org/markup-compatibility/2006" val="000000" mc:Ignorable="a14" a14:legacySpreadsheetColorIndex="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xmlns:mc="http://schemas.openxmlformats.org/markup-compatibility/2006" val="000000" mc:Ignorable="a14" a14:legacySpreadsheetColorIndex="0"/>
                </a:outerShdw>
              </a:effectLst>
            </a14:hiddenEffects>
          </a:ext>
        </a:extLst>
      </xdr:spPr>
    </xdr:pic>
    <xdr:clientData/>
  </xdr:twoCellAnchor>
  <xdr:twoCellAnchor>
    <xdr:from>
      <xdr:col>6</xdr:col>
      <xdr:colOff>58788</xdr:colOff>
      <xdr:row>51</xdr:row>
      <xdr:rowOff>140681</xdr:rowOff>
    </xdr:from>
    <xdr:to>
      <xdr:col>6</xdr:col>
      <xdr:colOff>1233027</xdr:colOff>
      <xdr:row>54</xdr:row>
      <xdr:rowOff>71439</xdr:rowOff>
    </xdr:to>
    <xdr:sp macro="" textlink="">
      <xdr:nvSpPr>
        <xdr:cNvPr id="47" name="Text Box 37">
          <a:extLst>
            <a:ext uri="{FF2B5EF4-FFF2-40B4-BE49-F238E27FC236}">
              <a16:creationId xmlns:a16="http://schemas.microsoft.com/office/drawing/2014/main" id="{B42C1F97-0CDD-4F52-836A-70F1AA5B8FFA}"/>
            </a:ext>
          </a:extLst>
        </xdr:cNvPr>
        <xdr:cNvSpPr txBox="1">
          <a:spLocks noChangeArrowheads="1"/>
        </xdr:cNvSpPr>
      </xdr:nvSpPr>
      <xdr:spPr bwMode="auto">
        <a:xfrm>
          <a:off x="4708179" y="10195509"/>
          <a:ext cx="1174239" cy="502258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5B9BD5"/>
              </a:solidFill>
            </a14:hiddenFill>
          </a:ext>
          <a:ext uri="{91240B29-F687-4F45-9708-019B960494DF}">
            <a14:hiddenLine xmlns:a14="http://schemas.microsoft.com/office/drawing/2010/main" w="25400">
              <a:solidFill>
                <a:srgbClr xmlns:mc="http://schemas.openxmlformats.org/markup-compatibility/2006" val="000000" mc:Ignorable="a14" a14:legacySpreadsheetColorIndex="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xmlns:mc="http://schemas.openxmlformats.org/markup-compatibility/2006" val="000000" mc:Ignorable="a14" a14:legacySpreadsheetColorIndex="0"/>
                </a:outerShdw>
              </a:effectLst>
            </a14:hiddenEffects>
          </a:ext>
        </a:extLst>
      </xdr:spPr>
      <xdr:txBody>
        <a:bodyPr vertOverflow="clip" wrap="square" lIns="36576" tIns="36576" rIns="36576" bIns="36576" anchor="t" upright="1"/>
        <a:lstStyle/>
        <a:p>
          <a:pPr algn="l" rtl="0">
            <a:defRPr sz="1000"/>
          </a:pPr>
          <a:r>
            <a:rPr lang="en-GB" sz="1000" b="1" i="0" baseline="0">
              <a:effectLst/>
              <a:latin typeface="+mn-lt"/>
              <a:ea typeface="+mn-ea"/>
              <a:cs typeface="+mn-cs"/>
            </a:rPr>
            <a:t>METATARSAL RAISE</a:t>
          </a:r>
        </a:p>
        <a:p>
          <a:pPr algn="l" rtl="0">
            <a:defRPr sz="1000"/>
          </a:pPr>
          <a:r>
            <a:rPr lang="en-GB" sz="800" b="0" i="0" u="none" strike="noStrike" baseline="0">
              <a:solidFill>
                <a:srgbClr val="000000"/>
              </a:solidFill>
              <a:latin typeface="Calibri"/>
              <a:cs typeface="Calibri"/>
            </a:rPr>
            <a:t>METATARSALGIA</a:t>
          </a:r>
          <a:endParaRPr lang="en-GB" sz="11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r>
            <a:rPr lang="en-GB" sz="800" b="0" i="0" u="none" strike="noStrike" baseline="0">
              <a:solidFill>
                <a:srgbClr val="000000"/>
              </a:solidFill>
              <a:latin typeface="Calibri"/>
              <a:cs typeface="Calibri"/>
            </a:rPr>
            <a:t>FOREFOOT CALLUSING</a:t>
          </a:r>
        </a:p>
      </xdr:txBody>
    </xdr:sp>
    <xdr:clientData/>
  </xdr:twoCellAnchor>
  <xdr:twoCellAnchor>
    <xdr:from>
      <xdr:col>9</xdr:col>
      <xdr:colOff>281007</xdr:colOff>
      <xdr:row>57</xdr:row>
      <xdr:rowOff>33523</xdr:rowOff>
    </xdr:from>
    <xdr:to>
      <xdr:col>10</xdr:col>
      <xdr:colOff>409909</xdr:colOff>
      <xdr:row>59</xdr:row>
      <xdr:rowOff>71437</xdr:rowOff>
    </xdr:to>
    <xdr:sp macro="" textlink="">
      <xdr:nvSpPr>
        <xdr:cNvPr id="48" name="Text Box 36">
          <a:extLst>
            <a:ext uri="{FF2B5EF4-FFF2-40B4-BE49-F238E27FC236}">
              <a16:creationId xmlns:a16="http://schemas.microsoft.com/office/drawing/2014/main" id="{D79E28F7-4677-4CF5-A1E5-50EF9B41DF28}"/>
            </a:ext>
          </a:extLst>
        </xdr:cNvPr>
        <xdr:cNvSpPr txBox="1">
          <a:spLocks noChangeArrowheads="1"/>
        </xdr:cNvSpPr>
      </xdr:nvSpPr>
      <xdr:spPr bwMode="auto">
        <a:xfrm>
          <a:off x="7639070" y="11243257"/>
          <a:ext cx="1045683" cy="41891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5B9BD5"/>
              </a:solidFill>
            </a14:hiddenFill>
          </a:ext>
          <a:ext uri="{91240B29-F687-4F45-9708-019B960494DF}">
            <a14:hiddenLine xmlns:a14="http://schemas.microsoft.com/office/drawing/2010/main" w="25400">
              <a:solidFill>
                <a:srgbClr xmlns:mc="http://schemas.openxmlformats.org/markup-compatibility/2006" val="000000" mc:Ignorable="a14" a14:legacySpreadsheetColorIndex="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xmlns:mc="http://schemas.openxmlformats.org/markup-compatibility/2006" val="000000" mc:Ignorable="a14" a14:legacySpreadsheetColorIndex="0"/>
                </a:outerShdw>
              </a:effectLst>
            </a14:hiddenEffects>
          </a:ext>
        </a:extLst>
      </xdr:spPr>
      <xdr:txBody>
        <a:bodyPr vertOverflow="clip" wrap="square" lIns="36576" tIns="36576" rIns="36576" bIns="36576" anchor="t" upright="1"/>
        <a:lstStyle/>
        <a:p>
          <a:pPr algn="l" rtl="0">
            <a:defRPr sz="1000"/>
          </a:pPr>
          <a:r>
            <a:rPr lang="en-GB" sz="1000" b="1" i="0" baseline="0">
              <a:effectLst/>
              <a:latin typeface="+mn-lt"/>
              <a:ea typeface="+mn-ea"/>
              <a:cs typeface="+mn-cs"/>
            </a:rPr>
            <a:t>HEEL PORON DOT</a:t>
          </a:r>
        </a:p>
        <a:p>
          <a:pPr algn="l" rtl="0">
            <a:defRPr sz="1000"/>
          </a:pPr>
          <a:r>
            <a:rPr lang="en-GB" sz="800" b="0" i="0" u="none" strike="noStrike" baseline="0">
              <a:solidFill>
                <a:srgbClr val="000000"/>
              </a:solidFill>
              <a:latin typeface="Calibri"/>
              <a:cs typeface="Calibri"/>
            </a:rPr>
            <a:t>HEEL SPUR</a:t>
          </a:r>
        </a:p>
      </xdr:txBody>
    </xdr:sp>
    <xdr:clientData/>
  </xdr:twoCellAnchor>
  <xdr:twoCellAnchor>
    <xdr:from>
      <xdr:col>5</xdr:col>
      <xdr:colOff>71440</xdr:colOff>
      <xdr:row>57</xdr:row>
      <xdr:rowOff>25392</xdr:rowOff>
    </xdr:from>
    <xdr:to>
      <xdr:col>6</xdr:col>
      <xdr:colOff>10146</xdr:colOff>
      <xdr:row>60</xdr:row>
      <xdr:rowOff>158742</xdr:rowOff>
    </xdr:to>
    <xdr:pic>
      <xdr:nvPicPr>
        <xdr:cNvPr id="49" name="Picture 48" descr="Peak Order Form Forefoot Additions4">
          <a:extLst>
            <a:ext uri="{FF2B5EF4-FFF2-40B4-BE49-F238E27FC236}">
              <a16:creationId xmlns:a16="http://schemas.microsoft.com/office/drawing/2014/main" id="{EA43A489-4753-4C43-A99B-E6C9A5F1C61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 r="94480"/>
        <a:stretch/>
      </xdr:blipFill>
      <xdr:spPr bwMode="auto">
        <a:xfrm>
          <a:off x="4452940" y="11235126"/>
          <a:ext cx="206597" cy="7048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5B9BD5"/>
              </a:solidFill>
            </a14:hiddenFill>
          </a:ext>
          <a:ext uri="{91240B29-F687-4F45-9708-019B960494DF}">
            <a14:hiddenLine xmlns:a14="http://schemas.microsoft.com/office/drawing/2010/main" w="25400">
              <a:solidFill>
                <a:srgbClr xmlns:mc="http://schemas.openxmlformats.org/markup-compatibility/2006" val="000000" mc:Ignorable="a14" a14:legacySpreadsheetColorIndex="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xmlns:mc="http://schemas.openxmlformats.org/markup-compatibility/2006" val="000000" mc:Ignorable="a14" a14:legacySpreadsheetColorIndex="0"/>
                </a:outerShdw>
              </a:effectLst>
            </a14:hiddenEffects>
          </a:ext>
        </a:extLst>
      </xdr:spPr>
    </xdr:pic>
    <xdr:clientData/>
  </xdr:twoCellAnchor>
  <xdr:twoCellAnchor>
    <xdr:from>
      <xdr:col>6</xdr:col>
      <xdr:colOff>58787</xdr:colOff>
      <xdr:row>57</xdr:row>
      <xdr:rowOff>25392</xdr:rowOff>
    </xdr:from>
    <xdr:to>
      <xdr:col>7</xdr:col>
      <xdr:colOff>66780</xdr:colOff>
      <xdr:row>60</xdr:row>
      <xdr:rowOff>139693</xdr:rowOff>
    </xdr:to>
    <xdr:sp macro="" textlink="">
      <xdr:nvSpPr>
        <xdr:cNvPr id="50" name="Text Box 40">
          <a:extLst>
            <a:ext uri="{FF2B5EF4-FFF2-40B4-BE49-F238E27FC236}">
              <a16:creationId xmlns:a16="http://schemas.microsoft.com/office/drawing/2014/main" id="{428062B6-181E-4644-A148-566BA3D36733}"/>
            </a:ext>
          </a:extLst>
        </xdr:cNvPr>
        <xdr:cNvSpPr txBox="1">
          <a:spLocks noChangeArrowheads="1"/>
        </xdr:cNvSpPr>
      </xdr:nvSpPr>
      <xdr:spPr bwMode="auto">
        <a:xfrm>
          <a:off x="4708178" y="11235126"/>
          <a:ext cx="1448649" cy="685801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5B9BD5"/>
              </a:solidFill>
            </a14:hiddenFill>
          </a:ext>
          <a:ext uri="{91240B29-F687-4F45-9708-019B960494DF}">
            <a14:hiddenLine xmlns:a14="http://schemas.microsoft.com/office/drawing/2010/main" w="25400" algn="ctr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</a:extLst>
      </xdr:spPr>
      <xdr:txBody>
        <a:bodyPr vertOverflow="clip" wrap="square" lIns="36576" tIns="36576" rIns="36576" bIns="36576" anchor="t" upright="1"/>
        <a:lstStyle/>
        <a:p>
          <a:pPr algn="l" rtl="0">
            <a:defRPr sz="1000"/>
          </a:pPr>
          <a:r>
            <a:rPr lang="en-GB" sz="1000" b="1" i="0" baseline="0">
              <a:effectLst/>
              <a:latin typeface="+mn-lt"/>
              <a:ea typeface="+mn-ea"/>
              <a:cs typeface="+mn-cs"/>
            </a:rPr>
            <a:t>MORTON'S EXTENSION</a:t>
          </a:r>
        </a:p>
        <a:p>
          <a:pPr algn="l" rtl="0">
            <a:defRPr sz="1000"/>
          </a:pPr>
          <a:r>
            <a:rPr lang="en-GB" sz="800" b="0" i="0" u="none" strike="noStrike" baseline="0">
              <a:solidFill>
                <a:srgbClr val="000000"/>
              </a:solidFill>
              <a:latin typeface="Calibri"/>
              <a:cs typeface="Calibri"/>
            </a:rPr>
            <a:t>DORSIFLEXED 1ST RAY</a:t>
          </a:r>
        </a:p>
        <a:p>
          <a:pPr algn="l" rtl="0">
            <a:defRPr sz="1000"/>
          </a:pPr>
          <a:r>
            <a:rPr lang="en-GB" sz="800" b="0" i="0" u="none" strike="noStrike" baseline="0">
              <a:solidFill>
                <a:srgbClr val="000000"/>
              </a:solidFill>
              <a:latin typeface="Calibri"/>
              <a:cs typeface="Calibri"/>
            </a:rPr>
            <a:t>HALLUX LIMITUS</a:t>
          </a:r>
        </a:p>
        <a:p>
          <a:pPr algn="l" rtl="0">
            <a:defRPr sz="1000"/>
          </a:pPr>
          <a:r>
            <a:rPr lang="en-GB" sz="800" b="0" i="0" u="none" strike="noStrike" baseline="0">
              <a:solidFill>
                <a:srgbClr val="000000"/>
              </a:solidFill>
              <a:latin typeface="Calibri"/>
              <a:cs typeface="Calibri"/>
            </a:rPr>
            <a:t>SHORT 1ST METATARSAL</a:t>
          </a:r>
        </a:p>
        <a:p>
          <a:pPr algn="l" rtl="0">
            <a:defRPr sz="1000"/>
          </a:pPr>
          <a:endParaRPr lang="en-GB" sz="800" b="0" i="0" u="none" strike="noStrike" baseline="0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5</xdr:col>
      <xdr:colOff>71440</xdr:colOff>
      <xdr:row>60</xdr:row>
      <xdr:rowOff>187844</xdr:rowOff>
    </xdr:from>
    <xdr:to>
      <xdr:col>6</xdr:col>
      <xdr:colOff>10146</xdr:colOff>
      <xdr:row>64</xdr:row>
      <xdr:rowOff>101082</xdr:rowOff>
    </xdr:to>
    <xdr:pic>
      <xdr:nvPicPr>
        <xdr:cNvPr id="52" name="Picture 51" descr="Peak Order Form Forefoot Additions5">
          <a:extLst>
            <a:ext uri="{FF2B5EF4-FFF2-40B4-BE49-F238E27FC236}">
              <a16:creationId xmlns:a16="http://schemas.microsoft.com/office/drawing/2014/main" id="{34EDED76-840E-4F24-B174-322D5DCC549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 r="94480"/>
        <a:stretch/>
      </xdr:blipFill>
      <xdr:spPr bwMode="auto">
        <a:xfrm>
          <a:off x="4452940" y="11969078"/>
          <a:ext cx="206597" cy="699051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5B9BD5"/>
              </a:solidFill>
            </a14:hiddenFill>
          </a:ext>
          <a:ext uri="{91240B29-F687-4F45-9708-019B960494DF}">
            <a14:hiddenLine xmlns:a14="http://schemas.microsoft.com/office/drawing/2010/main" w="25400">
              <a:solidFill>
                <a:srgbClr xmlns:mc="http://schemas.openxmlformats.org/markup-compatibility/2006" val="000000" mc:Ignorable="a14" a14:legacySpreadsheetColorIndex="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xmlns:mc="http://schemas.openxmlformats.org/markup-compatibility/2006" val="000000" mc:Ignorable="a14" a14:legacySpreadsheetColorIndex="0"/>
                </a:outerShdw>
              </a:effectLst>
            </a14:hiddenEffects>
          </a:ext>
        </a:extLst>
      </xdr:spPr>
    </xdr:pic>
    <xdr:clientData/>
  </xdr:twoCellAnchor>
  <xdr:twoCellAnchor>
    <xdr:from>
      <xdr:col>6</xdr:col>
      <xdr:colOff>58788</xdr:colOff>
      <xdr:row>60</xdr:row>
      <xdr:rowOff>187843</xdr:rowOff>
    </xdr:from>
    <xdr:to>
      <xdr:col>6</xdr:col>
      <xdr:colOff>1297782</xdr:colOff>
      <xdr:row>64</xdr:row>
      <xdr:rowOff>59877</xdr:rowOff>
    </xdr:to>
    <xdr:sp macro="" textlink="">
      <xdr:nvSpPr>
        <xdr:cNvPr id="53" name="Text Box 45">
          <a:extLst>
            <a:ext uri="{FF2B5EF4-FFF2-40B4-BE49-F238E27FC236}">
              <a16:creationId xmlns:a16="http://schemas.microsoft.com/office/drawing/2014/main" id="{AE4677D3-76E3-48CF-BFBA-7BFC7E4AEE6B}"/>
            </a:ext>
          </a:extLst>
        </xdr:cNvPr>
        <xdr:cNvSpPr txBox="1">
          <a:spLocks noChangeArrowheads="1"/>
        </xdr:cNvSpPr>
      </xdr:nvSpPr>
      <xdr:spPr bwMode="auto">
        <a:xfrm>
          <a:off x="4708179" y="11969077"/>
          <a:ext cx="1238994" cy="657847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5B9BD5"/>
              </a:solidFill>
            </a14:hiddenFill>
          </a:ext>
          <a:ext uri="{91240B29-F687-4F45-9708-019B960494DF}">
            <a14:hiddenLine xmlns:a14="http://schemas.microsoft.com/office/drawing/2010/main" w="25400">
              <a:solidFill>
                <a:srgbClr xmlns:mc="http://schemas.openxmlformats.org/markup-compatibility/2006" val="000000" mc:Ignorable="a14" a14:legacySpreadsheetColorIndex="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xmlns:mc="http://schemas.openxmlformats.org/markup-compatibility/2006" val="000000" mc:Ignorable="a14" a14:legacySpreadsheetColorIndex="0"/>
                </a:outerShdw>
              </a:effectLst>
            </a14:hiddenEffects>
          </a:ext>
        </a:extLst>
      </xdr:spPr>
      <xdr:txBody>
        <a:bodyPr vertOverflow="clip" wrap="square" lIns="36576" tIns="36576" rIns="36576" bIns="36576" anchor="t" upright="1"/>
        <a:lstStyle/>
        <a:p>
          <a:pPr algn="l" rtl="0">
            <a:defRPr sz="1000"/>
          </a:pPr>
          <a:r>
            <a:rPr lang="en-GB" sz="1000" b="1" i="0" baseline="0">
              <a:effectLst/>
              <a:latin typeface="+mn-lt"/>
              <a:ea typeface="+mn-ea"/>
              <a:cs typeface="+mn-cs"/>
            </a:rPr>
            <a:t>REVERSE MORTON'S EXTENSION</a:t>
          </a:r>
          <a:endParaRPr lang="en-GB" sz="8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r>
            <a:rPr lang="en-GB" sz="800" b="0" i="0" u="none" strike="noStrike" baseline="0">
              <a:solidFill>
                <a:srgbClr val="000000"/>
              </a:solidFill>
              <a:latin typeface="Calibri"/>
              <a:cs typeface="Calibri"/>
            </a:rPr>
            <a:t>PLANTARFLEXED 1ST RAY</a:t>
          </a:r>
        </a:p>
      </xdr:txBody>
    </xdr:sp>
    <xdr:clientData/>
  </xdr:twoCellAnchor>
  <xdr:twoCellAnchor>
    <xdr:from>
      <xdr:col>5</xdr:col>
      <xdr:colOff>80344</xdr:colOff>
      <xdr:row>64</xdr:row>
      <xdr:rowOff>124232</xdr:rowOff>
    </xdr:from>
    <xdr:to>
      <xdr:col>6</xdr:col>
      <xdr:colOff>1242</xdr:colOff>
      <xdr:row>67</xdr:row>
      <xdr:rowOff>134897</xdr:rowOff>
    </xdr:to>
    <xdr:pic>
      <xdr:nvPicPr>
        <xdr:cNvPr id="54" name="Picture 53" descr="Peak Order Form Forefoot Additions6">
          <a:extLst>
            <a:ext uri="{FF2B5EF4-FFF2-40B4-BE49-F238E27FC236}">
              <a16:creationId xmlns:a16="http://schemas.microsoft.com/office/drawing/2014/main" id="{1ABD2AD4-D194-4655-8D17-680A3A18E87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 r="94894"/>
        <a:stretch/>
      </xdr:blipFill>
      <xdr:spPr bwMode="auto">
        <a:xfrm>
          <a:off x="4461844" y="12691279"/>
          <a:ext cx="188789" cy="58216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5B9BD5"/>
              </a:solidFill>
            </a14:hiddenFill>
          </a:ext>
          <a:ext uri="{91240B29-F687-4F45-9708-019B960494DF}">
            <a14:hiddenLine xmlns:a14="http://schemas.microsoft.com/office/drawing/2010/main" w="25400">
              <a:solidFill>
                <a:srgbClr xmlns:mc="http://schemas.openxmlformats.org/markup-compatibility/2006" val="000000" mc:Ignorable="a14" a14:legacySpreadsheetColorIndex="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xmlns:mc="http://schemas.openxmlformats.org/markup-compatibility/2006" val="000000" mc:Ignorable="a14" a14:legacySpreadsheetColorIndex="0"/>
                </a:outerShdw>
              </a:effectLst>
            </a14:hiddenEffects>
          </a:ext>
        </a:extLst>
      </xdr:spPr>
    </xdr:pic>
    <xdr:clientData/>
  </xdr:twoCellAnchor>
  <xdr:twoCellAnchor>
    <xdr:from>
      <xdr:col>6</xdr:col>
      <xdr:colOff>58788</xdr:colOff>
      <xdr:row>64</xdr:row>
      <xdr:rowOff>124232</xdr:rowOff>
    </xdr:from>
    <xdr:to>
      <xdr:col>7</xdr:col>
      <xdr:colOff>125463</xdr:colOff>
      <xdr:row>66</xdr:row>
      <xdr:rowOff>144422</xdr:rowOff>
    </xdr:to>
    <xdr:sp macro="" textlink="">
      <xdr:nvSpPr>
        <xdr:cNvPr id="55" name="Text Box 48">
          <a:extLst>
            <a:ext uri="{FF2B5EF4-FFF2-40B4-BE49-F238E27FC236}">
              <a16:creationId xmlns:a16="http://schemas.microsoft.com/office/drawing/2014/main" id="{30D16FF9-74E4-40E0-8A76-35819B287936}"/>
            </a:ext>
          </a:extLst>
        </xdr:cNvPr>
        <xdr:cNvSpPr txBox="1">
          <a:spLocks noChangeArrowheads="1"/>
        </xdr:cNvSpPr>
      </xdr:nvSpPr>
      <xdr:spPr bwMode="auto">
        <a:xfrm>
          <a:off x="4708179" y="12691279"/>
          <a:ext cx="1507331" cy="40119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5B9BD5"/>
              </a:solidFill>
            </a14:hiddenFill>
          </a:ext>
          <a:ext uri="{91240B29-F687-4F45-9708-019B960494DF}">
            <a14:hiddenLine xmlns:a14="http://schemas.microsoft.com/office/drawing/2010/main" w="25400" algn="ctr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</a:extLst>
      </xdr:spPr>
      <xdr:txBody>
        <a:bodyPr vertOverflow="clip" wrap="square" lIns="36576" tIns="36576" rIns="36576" bIns="36576" anchor="t" upright="1"/>
        <a:lstStyle/>
        <a:p>
          <a:pPr algn="l" rtl="0">
            <a:defRPr sz="1000"/>
          </a:pPr>
          <a:r>
            <a:rPr lang="en-GB" sz="1000" b="1" i="0" baseline="0">
              <a:effectLst/>
              <a:latin typeface="+mn-lt"/>
              <a:ea typeface="+mn-ea"/>
              <a:cs typeface="+mn-cs"/>
            </a:rPr>
            <a:t>FHL ACCOMMODATION</a:t>
          </a:r>
        </a:p>
        <a:p>
          <a:pPr algn="l" rtl="0">
            <a:defRPr sz="1000"/>
          </a:pPr>
          <a:r>
            <a:rPr lang="en-GB" sz="800" b="0" i="0" u="none" strike="noStrike" baseline="0">
              <a:solidFill>
                <a:srgbClr val="000000"/>
              </a:solidFill>
              <a:latin typeface="Calibri"/>
              <a:cs typeface="Calibri"/>
            </a:rPr>
            <a:t>FUNCTIONAL HALLUX LIMITIS</a:t>
          </a:r>
        </a:p>
        <a:p>
          <a:pPr algn="l" rtl="0">
            <a:defRPr sz="1000"/>
          </a:pPr>
          <a:endParaRPr lang="en-GB" sz="800" b="0" i="0" u="none" strike="noStrike" baseline="0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7</xdr:col>
      <xdr:colOff>32095</xdr:colOff>
      <xdr:row>44</xdr:row>
      <xdr:rowOff>67028</xdr:rowOff>
    </xdr:from>
    <xdr:to>
      <xdr:col>7</xdr:col>
      <xdr:colOff>267633</xdr:colOff>
      <xdr:row>47</xdr:row>
      <xdr:rowOff>181328</xdr:rowOff>
    </xdr:to>
    <xdr:pic>
      <xdr:nvPicPr>
        <xdr:cNvPr id="56" name="Picture 55" descr="Peak Order Form Forefoot Additions1">
          <a:extLst>
            <a:ext uri="{FF2B5EF4-FFF2-40B4-BE49-F238E27FC236}">
              <a16:creationId xmlns:a16="http://schemas.microsoft.com/office/drawing/2014/main" id="{267E9ECE-A16C-4B00-BDE7-8BC2BB70E0C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298" r="59771"/>
        <a:stretch/>
      </xdr:blipFill>
      <xdr:spPr bwMode="auto">
        <a:xfrm>
          <a:off x="6122142" y="8788356"/>
          <a:ext cx="235538" cy="685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5B9BD5"/>
              </a:solidFill>
            </a14:hiddenFill>
          </a:ext>
          <a:ext uri="{91240B29-F687-4F45-9708-019B960494DF}">
            <a14:hiddenLine xmlns:a14="http://schemas.microsoft.com/office/drawing/2010/main" w="25400">
              <a:solidFill>
                <a:srgbClr xmlns:mc="http://schemas.openxmlformats.org/markup-compatibility/2006" val="000000" mc:Ignorable="a14" a14:legacySpreadsheetColorIndex="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xmlns:mc="http://schemas.openxmlformats.org/markup-compatibility/2006" val="000000" mc:Ignorable="a14" a14:legacySpreadsheetColorIndex="0"/>
                </a:outerShdw>
              </a:effectLst>
            </a14:hiddenEffects>
          </a:ext>
        </a:extLst>
      </xdr:spPr>
    </xdr:pic>
    <xdr:clientData/>
  </xdr:twoCellAnchor>
  <xdr:twoCellAnchor>
    <xdr:from>
      <xdr:col>5</xdr:col>
      <xdr:colOff>68749</xdr:colOff>
      <xdr:row>44</xdr:row>
      <xdr:rowOff>67028</xdr:rowOff>
    </xdr:from>
    <xdr:to>
      <xdr:col>6</xdr:col>
      <xdr:colOff>12838</xdr:colOff>
      <xdr:row>47</xdr:row>
      <xdr:rowOff>180085</xdr:rowOff>
    </xdr:to>
    <xdr:pic>
      <xdr:nvPicPr>
        <xdr:cNvPr id="57" name="Picture 56" descr="Peak Order Form Forefoot Additions1">
          <a:extLst>
            <a:ext uri="{FF2B5EF4-FFF2-40B4-BE49-F238E27FC236}">
              <a16:creationId xmlns:a16="http://schemas.microsoft.com/office/drawing/2014/main" id="{C7F73235-6026-4560-8A18-CBF7D803491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r="94247"/>
        <a:stretch/>
      </xdr:blipFill>
      <xdr:spPr bwMode="auto">
        <a:xfrm>
          <a:off x="4450249" y="8788356"/>
          <a:ext cx="211980" cy="684557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5B9BD5"/>
              </a:solidFill>
            </a14:hiddenFill>
          </a:ext>
          <a:ext uri="{91240B29-F687-4F45-9708-019B960494DF}">
            <a14:hiddenLine xmlns:a14="http://schemas.microsoft.com/office/drawing/2010/main" w="25400">
              <a:solidFill>
                <a:srgbClr xmlns:mc="http://schemas.openxmlformats.org/markup-compatibility/2006" val="000000" mc:Ignorable="a14" a14:legacySpreadsheetColorIndex="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xmlns:mc="http://schemas.openxmlformats.org/markup-compatibility/2006" val="000000" mc:Ignorable="a14" a14:legacySpreadsheetColorIndex="0"/>
                </a:outerShdw>
              </a:effectLst>
            </a14:hiddenEffects>
          </a:ext>
        </a:extLst>
      </xdr:spPr>
    </xdr:pic>
    <xdr:clientData/>
  </xdr:twoCellAnchor>
  <xdr:twoCellAnchor>
    <xdr:from>
      <xdr:col>7</xdr:col>
      <xdr:colOff>35719</xdr:colOff>
      <xdr:row>48</xdr:row>
      <xdr:rowOff>36546</xdr:rowOff>
    </xdr:from>
    <xdr:to>
      <xdr:col>7</xdr:col>
      <xdr:colOff>259349</xdr:colOff>
      <xdr:row>51</xdr:row>
      <xdr:rowOff>147296</xdr:rowOff>
    </xdr:to>
    <xdr:pic>
      <xdr:nvPicPr>
        <xdr:cNvPr id="58" name="Picture 57" descr="Peak Order Form Forefoot Additions2">
          <a:extLst>
            <a:ext uri="{FF2B5EF4-FFF2-40B4-BE49-F238E27FC236}">
              <a16:creationId xmlns:a16="http://schemas.microsoft.com/office/drawing/2014/main" id="{621FBB56-8980-412C-BC94-9F1D3172875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317" r="60209"/>
        <a:stretch/>
      </xdr:blipFill>
      <xdr:spPr bwMode="auto">
        <a:xfrm>
          <a:off x="6125766" y="9519874"/>
          <a:ext cx="223630" cy="6822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5B9BD5"/>
              </a:solidFill>
            </a14:hiddenFill>
          </a:ext>
          <a:ext uri="{91240B29-F687-4F45-9708-019B960494DF}">
            <a14:hiddenLine xmlns:a14="http://schemas.microsoft.com/office/drawing/2010/main" w="25400">
              <a:solidFill>
                <a:srgbClr xmlns:mc="http://schemas.openxmlformats.org/markup-compatibility/2006" val="000000" mc:Ignorable="a14" a14:legacySpreadsheetColorIndex="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xmlns:mc="http://schemas.openxmlformats.org/markup-compatibility/2006" val="000000" mc:Ignorable="a14" a14:legacySpreadsheetColorIndex="0"/>
                </a:outerShdw>
              </a:effectLst>
            </a14:hiddenEffects>
          </a:ext>
        </a:extLst>
      </xdr:spPr>
    </xdr:pic>
    <xdr:clientData/>
  </xdr:twoCellAnchor>
  <xdr:twoCellAnchor>
    <xdr:from>
      <xdr:col>9</xdr:col>
      <xdr:colOff>37271</xdr:colOff>
      <xdr:row>48</xdr:row>
      <xdr:rowOff>36546</xdr:rowOff>
    </xdr:from>
    <xdr:to>
      <xdr:col>9</xdr:col>
      <xdr:colOff>285749</xdr:colOff>
      <xdr:row>51</xdr:row>
      <xdr:rowOff>147296</xdr:rowOff>
    </xdr:to>
    <xdr:pic>
      <xdr:nvPicPr>
        <xdr:cNvPr id="59" name="Picture 58" descr="Peak Order Form Forefoot Additions2">
          <a:extLst>
            <a:ext uri="{FF2B5EF4-FFF2-40B4-BE49-F238E27FC236}">
              <a16:creationId xmlns:a16="http://schemas.microsoft.com/office/drawing/2014/main" id="{C9262A26-64FF-4067-A468-FFDFB4D9AEF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7893" r="26024"/>
        <a:stretch/>
      </xdr:blipFill>
      <xdr:spPr bwMode="auto">
        <a:xfrm>
          <a:off x="7395334" y="9519874"/>
          <a:ext cx="248478" cy="6822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5B9BD5"/>
              </a:solidFill>
            </a14:hiddenFill>
          </a:ext>
          <a:ext uri="{91240B29-F687-4F45-9708-019B960494DF}">
            <a14:hiddenLine xmlns:a14="http://schemas.microsoft.com/office/drawing/2010/main" w="25400">
              <a:solidFill>
                <a:srgbClr xmlns:mc="http://schemas.openxmlformats.org/markup-compatibility/2006" val="000000" mc:Ignorable="a14" a14:legacySpreadsheetColorIndex="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xmlns:mc="http://schemas.openxmlformats.org/markup-compatibility/2006" val="000000" mc:Ignorable="a14" a14:legacySpreadsheetColorIndex="0"/>
                </a:outerShdw>
              </a:effectLst>
            </a14:hiddenEffects>
          </a:ext>
        </a:extLst>
      </xdr:spPr>
    </xdr:pic>
    <xdr:clientData/>
  </xdr:twoCellAnchor>
  <xdr:twoCellAnchor>
    <xdr:from>
      <xdr:col>9</xdr:col>
      <xdr:colOff>45555</xdr:colOff>
      <xdr:row>57</xdr:row>
      <xdr:rowOff>33523</xdr:rowOff>
    </xdr:from>
    <xdr:to>
      <xdr:col>9</xdr:col>
      <xdr:colOff>267891</xdr:colOff>
      <xdr:row>59</xdr:row>
      <xdr:rowOff>190499</xdr:rowOff>
    </xdr:to>
    <xdr:pic>
      <xdr:nvPicPr>
        <xdr:cNvPr id="60" name="Picture 59" descr="Peak Order Form Forefoot Additions3">
          <a:extLst>
            <a:ext uri="{FF2B5EF4-FFF2-40B4-BE49-F238E27FC236}">
              <a16:creationId xmlns:a16="http://schemas.microsoft.com/office/drawing/2014/main" id="{E0311C9A-404E-4337-A37C-9BDD29C6502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422" r="26171" b="22593"/>
        <a:stretch/>
      </xdr:blipFill>
      <xdr:spPr bwMode="auto">
        <a:xfrm>
          <a:off x="7403618" y="11243257"/>
          <a:ext cx="222336" cy="537976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5B9BD5"/>
              </a:solidFill>
            </a14:hiddenFill>
          </a:ext>
          <a:ext uri="{91240B29-F687-4F45-9708-019B960494DF}">
            <a14:hiddenLine xmlns:a14="http://schemas.microsoft.com/office/drawing/2010/main" w="25400">
              <a:solidFill>
                <a:srgbClr xmlns:mc="http://schemas.openxmlformats.org/markup-compatibility/2006" val="000000" mc:Ignorable="a14" a14:legacySpreadsheetColorIndex="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xmlns:mc="http://schemas.openxmlformats.org/markup-compatibility/2006" val="000000" mc:Ignorable="a14" a14:legacySpreadsheetColorIndex="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K69"/>
  <sheetViews>
    <sheetView tabSelected="1" view="pageLayout" zoomScaleNormal="100" workbookViewId="0">
      <selection activeCell="C26" sqref="C26"/>
    </sheetView>
  </sheetViews>
  <sheetFormatPr defaultColWidth="9.140625" defaultRowHeight="15" x14ac:dyDescent="0.25"/>
  <cols>
    <col min="1" max="2" width="14" customWidth="1"/>
    <col min="3" max="3" width="12.85546875" customWidth="1"/>
    <col min="4" max="4" width="14.140625" customWidth="1"/>
    <col min="5" max="5" width="10.7109375" customWidth="1"/>
    <col min="6" max="6" width="4" customWidth="1"/>
    <col min="7" max="7" width="21.5703125" customWidth="1"/>
    <col min="8" max="8" width="5.28515625" customWidth="1"/>
    <col min="9" max="10" width="13.7109375" customWidth="1"/>
    <col min="11" max="11" width="6.5703125" customWidth="1"/>
    <col min="21" max="67" width="9.140625" customWidth="1"/>
  </cols>
  <sheetData>
    <row r="1" spans="1:11" x14ac:dyDescent="0.25">
      <c r="A1" s="19"/>
      <c r="B1" s="20"/>
      <c r="C1" s="20"/>
      <c r="D1" s="20"/>
      <c r="E1" s="20"/>
      <c r="F1" s="20"/>
      <c r="G1" s="20"/>
      <c r="H1" s="20"/>
      <c r="I1" s="20"/>
      <c r="J1" s="20"/>
      <c r="K1" s="21" t="s">
        <v>83</v>
      </c>
    </row>
    <row r="2" spans="1:11" x14ac:dyDescent="0.25">
      <c r="A2" s="20"/>
      <c r="B2" s="20"/>
      <c r="C2" s="20"/>
      <c r="D2" s="20"/>
      <c r="E2" s="20"/>
      <c r="F2" s="20"/>
      <c r="G2" s="20"/>
      <c r="H2" s="20"/>
      <c r="I2" s="20"/>
      <c r="J2" s="20"/>
      <c r="K2" s="21" t="s">
        <v>61</v>
      </c>
    </row>
    <row r="3" spans="1:11" x14ac:dyDescent="0.25">
      <c r="A3" s="20"/>
      <c r="B3" s="20"/>
      <c r="C3" s="20"/>
      <c r="D3" s="20"/>
      <c r="E3" s="20"/>
      <c r="F3" s="20"/>
      <c r="G3" s="20"/>
      <c r="H3" s="20"/>
      <c r="I3" s="20"/>
      <c r="J3" s="20"/>
      <c r="K3" s="21" t="s">
        <v>81</v>
      </c>
    </row>
    <row r="4" spans="1:11" x14ac:dyDescent="0.25">
      <c r="A4" s="20"/>
      <c r="B4" s="20"/>
      <c r="C4" s="20"/>
      <c r="D4" s="20"/>
      <c r="E4" s="20"/>
      <c r="F4" s="20"/>
      <c r="G4" s="20"/>
      <c r="H4" s="20"/>
      <c r="I4" s="20"/>
      <c r="J4" s="20"/>
      <c r="K4" s="22" t="s">
        <v>82</v>
      </c>
    </row>
    <row r="5" spans="1:11" ht="21" x14ac:dyDescent="0.35">
      <c r="A5" s="20"/>
      <c r="B5" s="20"/>
      <c r="C5" s="20"/>
      <c r="D5" s="57" t="s">
        <v>132</v>
      </c>
      <c r="E5" s="57"/>
      <c r="F5" s="57"/>
      <c r="G5" s="57"/>
      <c r="H5" s="20"/>
      <c r="I5" s="20"/>
      <c r="J5" s="20"/>
      <c r="K5" s="20"/>
    </row>
    <row r="6" spans="1:11" ht="15.75" thickBot="1" x14ac:dyDescent="0.3">
      <c r="A6" s="20"/>
      <c r="B6" s="20"/>
      <c r="C6" s="20"/>
      <c r="D6" s="20"/>
      <c r="E6" s="20"/>
      <c r="F6" s="20"/>
      <c r="G6" s="20"/>
      <c r="H6" s="20"/>
      <c r="I6" s="20"/>
      <c r="J6" s="20"/>
      <c r="K6" s="20"/>
    </row>
    <row r="7" spans="1:11" ht="15.75" thickBot="1" x14ac:dyDescent="0.3">
      <c r="A7" s="59" t="s">
        <v>28</v>
      </c>
      <c r="B7" s="60"/>
      <c r="C7" s="60"/>
      <c r="D7" s="60"/>
      <c r="E7" s="61"/>
      <c r="F7" s="23"/>
      <c r="G7" s="61" t="s">
        <v>1</v>
      </c>
      <c r="H7" s="61"/>
      <c r="I7" s="61"/>
      <c r="J7" s="61"/>
      <c r="K7" s="62"/>
    </row>
    <row r="8" spans="1:11" x14ac:dyDescent="0.25">
      <c r="A8" s="24" t="s">
        <v>148</v>
      </c>
      <c r="B8" s="63"/>
      <c r="C8" s="64"/>
      <c r="D8" s="25" t="s">
        <v>90</v>
      </c>
      <c r="E8" s="12"/>
      <c r="F8" s="26"/>
      <c r="G8" s="56" t="s">
        <v>31</v>
      </c>
      <c r="H8" s="56"/>
      <c r="I8" s="137"/>
      <c r="J8" s="137"/>
      <c r="K8" s="27"/>
    </row>
    <row r="9" spans="1:11" ht="15.75" thickBot="1" x14ac:dyDescent="0.3">
      <c r="A9" s="24" t="s">
        <v>149</v>
      </c>
      <c r="B9" s="71"/>
      <c r="C9" s="72"/>
      <c r="D9" s="28" t="s">
        <v>92</v>
      </c>
      <c r="E9" s="12"/>
      <c r="F9" s="26"/>
      <c r="G9" s="56" t="s">
        <v>32</v>
      </c>
      <c r="H9" s="56"/>
      <c r="I9" s="138"/>
      <c r="J9" s="138"/>
      <c r="K9" s="27"/>
    </row>
    <row r="10" spans="1:11" ht="15.75" thickBot="1" x14ac:dyDescent="0.3">
      <c r="A10" s="59" t="s">
        <v>0</v>
      </c>
      <c r="B10" s="60"/>
      <c r="C10" s="60"/>
      <c r="D10" s="60"/>
      <c r="E10" s="60"/>
      <c r="F10" s="26"/>
      <c r="G10" s="58" t="s">
        <v>33</v>
      </c>
      <c r="H10" s="58"/>
      <c r="I10" s="139"/>
      <c r="J10" s="139"/>
      <c r="K10" s="27"/>
    </row>
    <row r="11" spans="1:11" x14ac:dyDescent="0.25">
      <c r="A11" s="85" t="s">
        <v>111</v>
      </c>
      <c r="B11" s="86"/>
      <c r="C11" s="29" t="s">
        <v>65</v>
      </c>
      <c r="D11" s="63"/>
      <c r="E11" s="83"/>
      <c r="F11" s="26"/>
      <c r="G11" s="84" t="s">
        <v>34</v>
      </c>
      <c r="H11" s="84"/>
      <c r="I11" s="140"/>
      <c r="J11" s="140"/>
      <c r="K11" s="30"/>
    </row>
    <row r="12" spans="1:11" x14ac:dyDescent="0.25">
      <c r="A12" s="75"/>
      <c r="B12" s="76"/>
      <c r="C12" s="65" t="s">
        <v>66</v>
      </c>
      <c r="D12" s="67"/>
      <c r="E12" s="68"/>
      <c r="F12" s="26"/>
      <c r="G12" s="56" t="s">
        <v>36</v>
      </c>
      <c r="H12" s="56"/>
      <c r="I12" s="138"/>
      <c r="J12" s="138"/>
      <c r="K12" s="27"/>
    </row>
    <row r="13" spans="1:11" x14ac:dyDescent="0.25">
      <c r="A13" s="77"/>
      <c r="B13" s="78"/>
      <c r="C13" s="66"/>
      <c r="D13" s="69"/>
      <c r="E13" s="70"/>
      <c r="F13" s="26"/>
      <c r="G13" s="56" t="s">
        <v>35</v>
      </c>
      <c r="H13" s="56"/>
      <c r="I13" s="138"/>
      <c r="J13" s="138"/>
      <c r="K13" s="27"/>
    </row>
    <row r="14" spans="1:11" ht="15.75" thickBot="1" x14ac:dyDescent="0.3">
      <c r="A14" s="77"/>
      <c r="B14" s="78"/>
      <c r="C14" s="29" t="s">
        <v>67</v>
      </c>
      <c r="D14" s="81">
        <f ca="1">TODAY()</f>
        <v>44076</v>
      </c>
      <c r="E14" s="82"/>
      <c r="F14" s="26"/>
      <c r="G14" s="58" t="s">
        <v>45</v>
      </c>
      <c r="H14" s="58"/>
      <c r="I14" s="143"/>
      <c r="J14" s="143"/>
      <c r="K14" s="31"/>
    </row>
    <row r="15" spans="1:11" ht="15.75" thickBot="1" x14ac:dyDescent="0.3">
      <c r="A15" s="79"/>
      <c r="B15" s="80"/>
      <c r="C15" s="28" t="s">
        <v>68</v>
      </c>
      <c r="D15" s="73"/>
      <c r="E15" s="74"/>
      <c r="F15" s="26"/>
      <c r="G15" s="84" t="s">
        <v>37</v>
      </c>
      <c r="H15" s="84"/>
      <c r="I15" s="140"/>
      <c r="J15" s="140"/>
      <c r="K15" s="27"/>
    </row>
    <row r="16" spans="1:11" ht="15.75" thickBot="1" x14ac:dyDescent="0.3">
      <c r="A16" s="59" t="s">
        <v>63</v>
      </c>
      <c r="B16" s="60"/>
      <c r="C16" s="60"/>
      <c r="D16" s="60"/>
      <c r="E16" s="60"/>
      <c r="F16" s="26"/>
      <c r="G16" s="58" t="s">
        <v>38</v>
      </c>
      <c r="H16" s="58"/>
      <c r="I16" s="143"/>
      <c r="J16" s="143"/>
      <c r="K16" s="27"/>
    </row>
    <row r="17" spans="1:11" x14ac:dyDescent="0.25">
      <c r="A17" s="32" t="s">
        <v>62</v>
      </c>
      <c r="B17" s="12"/>
      <c r="C17" s="33" t="s">
        <v>60</v>
      </c>
      <c r="D17" s="63"/>
      <c r="E17" s="83"/>
      <c r="F17" s="26"/>
      <c r="G17" s="84" t="s">
        <v>39</v>
      </c>
      <c r="H17" s="84"/>
      <c r="I17" s="144"/>
      <c r="J17" s="144"/>
      <c r="K17" s="34"/>
    </row>
    <row r="18" spans="1:11" ht="15.75" thickBot="1" x14ac:dyDescent="0.3">
      <c r="A18" s="35" t="s">
        <v>93</v>
      </c>
      <c r="B18" s="12"/>
      <c r="C18" s="36"/>
      <c r="D18" s="36"/>
      <c r="E18" s="36"/>
      <c r="F18" s="26"/>
      <c r="G18" s="56" t="s">
        <v>40</v>
      </c>
      <c r="H18" s="56"/>
      <c r="I18" s="138"/>
      <c r="J18" s="138"/>
      <c r="K18" s="27"/>
    </row>
    <row r="19" spans="1:11" x14ac:dyDescent="0.25">
      <c r="A19" s="59" t="s">
        <v>2</v>
      </c>
      <c r="B19" s="60"/>
      <c r="C19" s="60"/>
      <c r="D19" s="60"/>
      <c r="E19" s="60"/>
      <c r="F19" s="26"/>
      <c r="G19" s="56" t="s">
        <v>41</v>
      </c>
      <c r="H19" s="56"/>
      <c r="I19" s="138"/>
      <c r="J19" s="138"/>
      <c r="K19" s="27"/>
    </row>
    <row r="20" spans="1:11" ht="15.75" thickBot="1" x14ac:dyDescent="0.3">
      <c r="A20" s="37" t="s">
        <v>119</v>
      </c>
      <c r="B20" s="1"/>
      <c r="C20" s="94" t="s">
        <v>97</v>
      </c>
      <c r="D20" s="95"/>
      <c r="E20" s="4"/>
      <c r="F20" s="26"/>
      <c r="G20" s="58" t="s">
        <v>103</v>
      </c>
      <c r="H20" s="58"/>
      <c r="I20" s="143"/>
      <c r="J20" s="143"/>
      <c r="K20" s="31"/>
    </row>
    <row r="21" spans="1:11" ht="15.75" thickBot="1" x14ac:dyDescent="0.3">
      <c r="A21" s="38" t="s">
        <v>64</v>
      </c>
      <c r="B21" s="13"/>
      <c r="C21" s="92" t="s">
        <v>96</v>
      </c>
      <c r="D21" s="93"/>
      <c r="E21" s="4"/>
      <c r="F21" s="26"/>
      <c r="G21" s="39" t="s">
        <v>42</v>
      </c>
      <c r="H21" s="39"/>
      <c r="I21" s="144"/>
      <c r="J21" s="144"/>
      <c r="K21" s="34"/>
    </row>
    <row r="22" spans="1:11" ht="15.75" thickBot="1" x14ac:dyDescent="0.3">
      <c r="A22" s="120" t="s">
        <v>3</v>
      </c>
      <c r="B22" s="96"/>
      <c r="C22" s="96"/>
      <c r="D22" s="96"/>
      <c r="E22" s="96"/>
      <c r="F22" s="26"/>
      <c r="G22" s="101" t="s">
        <v>147</v>
      </c>
      <c r="H22" s="101"/>
      <c r="I22" s="101"/>
      <c r="J22" s="101"/>
      <c r="K22" s="102"/>
    </row>
    <row r="23" spans="1:11" ht="15.75" thickBot="1" x14ac:dyDescent="0.3">
      <c r="A23" s="40"/>
      <c r="B23" s="98" t="s">
        <v>12</v>
      </c>
      <c r="C23" s="136"/>
      <c r="D23" s="98" t="s">
        <v>13</v>
      </c>
      <c r="E23" s="99"/>
      <c r="F23" s="26"/>
      <c r="G23" s="101"/>
      <c r="H23" s="101"/>
      <c r="I23" s="101"/>
      <c r="J23" s="101"/>
      <c r="K23" s="102"/>
    </row>
    <row r="24" spans="1:11" ht="15.75" thickBot="1" x14ac:dyDescent="0.3">
      <c r="A24" s="87" t="s">
        <v>4</v>
      </c>
      <c r="B24" s="41" t="s">
        <v>69</v>
      </c>
      <c r="C24" s="5"/>
      <c r="D24" s="41" t="s">
        <v>69</v>
      </c>
      <c r="E24" s="14"/>
      <c r="F24" s="26"/>
      <c r="G24" s="96" t="s">
        <v>43</v>
      </c>
      <c r="H24" s="96"/>
      <c r="I24" s="96"/>
      <c r="J24" s="96"/>
      <c r="K24" s="97"/>
    </row>
    <row r="25" spans="1:11" x14ac:dyDescent="0.25">
      <c r="A25" s="89"/>
      <c r="B25" s="42" t="s">
        <v>6</v>
      </c>
      <c r="C25" s="2"/>
      <c r="D25" s="42" t="s">
        <v>6</v>
      </c>
      <c r="E25" s="15"/>
      <c r="F25" s="26"/>
      <c r="G25" s="155" t="s">
        <v>44</v>
      </c>
      <c r="H25" s="156"/>
      <c r="I25" s="161"/>
      <c r="J25" s="162"/>
      <c r="K25" s="34"/>
    </row>
    <row r="26" spans="1:11" x14ac:dyDescent="0.25">
      <c r="A26" s="89"/>
      <c r="B26" s="42" t="s">
        <v>7</v>
      </c>
      <c r="C26" s="2"/>
      <c r="D26" s="42" t="s">
        <v>7</v>
      </c>
      <c r="E26" s="2"/>
      <c r="F26" s="26"/>
      <c r="G26" s="157" t="s">
        <v>45</v>
      </c>
      <c r="H26" s="158"/>
      <c r="I26" s="163"/>
      <c r="J26" s="164"/>
      <c r="K26" s="43"/>
    </row>
    <row r="27" spans="1:11" ht="15.75" thickBot="1" x14ac:dyDescent="0.3">
      <c r="A27" s="88"/>
      <c r="B27" s="44" t="s">
        <v>8</v>
      </c>
      <c r="C27" s="3"/>
      <c r="D27" s="44" t="s">
        <v>8</v>
      </c>
      <c r="E27" s="3"/>
      <c r="F27" s="26"/>
      <c r="G27" s="159" t="s">
        <v>46</v>
      </c>
      <c r="H27" s="160"/>
      <c r="I27" s="141"/>
      <c r="J27" s="142"/>
      <c r="K27" s="31"/>
    </row>
    <row r="28" spans="1:11" ht="15.75" thickBot="1" x14ac:dyDescent="0.3">
      <c r="A28" s="87" t="s">
        <v>5</v>
      </c>
      <c r="B28" s="41" t="s">
        <v>69</v>
      </c>
      <c r="C28" s="4"/>
      <c r="D28" s="41" t="s">
        <v>69</v>
      </c>
      <c r="E28" s="14"/>
      <c r="F28" s="26"/>
      <c r="G28" s="97" t="s">
        <v>87</v>
      </c>
      <c r="H28" s="100"/>
      <c r="I28" s="100"/>
      <c r="J28" s="100"/>
      <c r="K28" s="100"/>
    </row>
    <row r="29" spans="1:11" ht="15.75" thickBot="1" x14ac:dyDescent="0.3">
      <c r="A29" s="89"/>
      <c r="B29" s="45" t="s">
        <v>6</v>
      </c>
      <c r="C29" s="2"/>
      <c r="D29" s="45" t="s">
        <v>6</v>
      </c>
      <c r="E29" s="15"/>
      <c r="F29" s="26"/>
      <c r="G29" s="90"/>
      <c r="H29" s="91"/>
      <c r="I29" s="91"/>
      <c r="J29" s="91"/>
      <c r="K29" s="91"/>
    </row>
    <row r="30" spans="1:11" ht="15" customHeight="1" thickBot="1" x14ac:dyDescent="0.3">
      <c r="A30" s="88"/>
      <c r="B30" s="44" t="s">
        <v>7</v>
      </c>
      <c r="C30" s="3"/>
      <c r="D30" s="44" t="s">
        <v>7</v>
      </c>
      <c r="E30" s="3"/>
      <c r="F30" s="26"/>
      <c r="G30" s="90"/>
      <c r="H30" s="91"/>
      <c r="I30" s="91"/>
      <c r="J30" s="91"/>
      <c r="K30" s="91"/>
    </row>
    <row r="31" spans="1:11" ht="15.75" thickBot="1" x14ac:dyDescent="0.3">
      <c r="A31" s="87" t="s">
        <v>107</v>
      </c>
      <c r="B31" s="46" t="s">
        <v>108</v>
      </c>
      <c r="C31" s="8"/>
      <c r="D31" s="46" t="s">
        <v>108</v>
      </c>
      <c r="E31" s="8"/>
      <c r="F31" s="26"/>
      <c r="G31" s="90"/>
      <c r="H31" s="91"/>
      <c r="I31" s="91"/>
      <c r="J31" s="91"/>
      <c r="K31" s="91"/>
    </row>
    <row r="32" spans="1:11" ht="15.75" thickBot="1" x14ac:dyDescent="0.3">
      <c r="A32" s="88"/>
      <c r="B32" s="47" t="s">
        <v>109</v>
      </c>
      <c r="C32" s="3"/>
      <c r="D32" s="47" t="s">
        <v>109</v>
      </c>
      <c r="E32" s="3"/>
      <c r="F32" s="26"/>
      <c r="G32" s="90"/>
      <c r="H32" s="91"/>
      <c r="I32" s="91"/>
      <c r="J32" s="91"/>
      <c r="K32" s="91"/>
    </row>
    <row r="33" spans="1:11" ht="15.75" thickBot="1" x14ac:dyDescent="0.3">
      <c r="A33" s="48" t="s">
        <v>110</v>
      </c>
      <c r="B33" s="49" t="s">
        <v>108</v>
      </c>
      <c r="C33" s="9"/>
      <c r="D33" s="49" t="s">
        <v>108</v>
      </c>
      <c r="E33" s="9"/>
      <c r="F33" s="50"/>
      <c r="G33" s="129" t="s">
        <v>131</v>
      </c>
      <c r="H33" s="130"/>
      <c r="I33" s="131"/>
      <c r="J33" s="18">
        <f>Options!B32</f>
        <v>0</v>
      </c>
      <c r="K33" s="51"/>
    </row>
    <row r="34" spans="1:11" x14ac:dyDescent="0.25">
      <c r="A34" s="20"/>
      <c r="B34" s="20"/>
      <c r="C34" s="20"/>
      <c r="D34" s="20"/>
      <c r="E34" s="20"/>
      <c r="F34" s="52"/>
      <c r="G34" s="51"/>
      <c r="H34" s="51"/>
      <c r="I34" s="51"/>
      <c r="J34" s="51"/>
      <c r="K34" s="51"/>
    </row>
    <row r="35" spans="1:11" x14ac:dyDescent="0.25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0"/>
    </row>
    <row r="36" spans="1:11" x14ac:dyDescent="0.25">
      <c r="A36" s="19"/>
      <c r="B36" s="20"/>
      <c r="C36" s="20"/>
      <c r="D36" s="20"/>
      <c r="E36" s="20"/>
      <c r="F36" s="20"/>
      <c r="G36" s="20"/>
      <c r="H36" s="20"/>
      <c r="I36" s="20"/>
      <c r="J36" s="20"/>
      <c r="K36" s="21" t="s">
        <v>83</v>
      </c>
    </row>
    <row r="37" spans="1:11" x14ac:dyDescent="0.25">
      <c r="A37" s="20"/>
      <c r="B37" s="20"/>
      <c r="C37" s="20"/>
      <c r="D37" s="20"/>
      <c r="E37" s="20"/>
      <c r="F37" s="20"/>
      <c r="G37" s="20"/>
      <c r="H37" s="20"/>
      <c r="I37" s="20"/>
      <c r="J37" s="20"/>
      <c r="K37" s="21" t="s">
        <v>61</v>
      </c>
    </row>
    <row r="38" spans="1:11" x14ac:dyDescent="0.25">
      <c r="A38" s="20"/>
      <c r="B38" s="20"/>
      <c r="C38" s="20"/>
      <c r="D38" s="20"/>
      <c r="E38" s="20"/>
      <c r="F38" s="20"/>
      <c r="G38" s="20"/>
      <c r="H38" s="20"/>
      <c r="I38" s="20"/>
      <c r="J38" s="20"/>
      <c r="K38" s="21" t="s">
        <v>133</v>
      </c>
    </row>
    <row r="39" spans="1:11" x14ac:dyDescent="0.25">
      <c r="A39" s="20"/>
      <c r="B39" s="20"/>
      <c r="C39" s="20"/>
      <c r="D39" s="20"/>
      <c r="E39" s="20"/>
      <c r="F39" s="20"/>
      <c r="G39" s="20"/>
      <c r="H39" s="20"/>
      <c r="I39" s="20"/>
      <c r="J39" s="20"/>
      <c r="K39" s="22" t="s">
        <v>134</v>
      </c>
    </row>
    <row r="40" spans="1:11" ht="15.75" thickBot="1" x14ac:dyDescent="0.3">
      <c r="A40" s="20"/>
      <c r="B40" s="20"/>
      <c r="C40" s="20"/>
      <c r="D40" s="20"/>
      <c r="E40" s="20"/>
      <c r="F40" s="20"/>
      <c r="G40" s="20"/>
      <c r="H40" s="20"/>
      <c r="I40" s="20"/>
      <c r="J40" s="20"/>
      <c r="K40" s="20"/>
    </row>
    <row r="41" spans="1:11" ht="15.75" customHeight="1" thickBot="1" x14ac:dyDescent="0.3">
      <c r="A41" s="120" t="s">
        <v>42</v>
      </c>
      <c r="B41" s="96"/>
      <c r="C41" s="132" t="s">
        <v>86</v>
      </c>
      <c r="D41" s="133"/>
      <c r="E41" s="23"/>
      <c r="F41" s="153" t="s">
        <v>135</v>
      </c>
      <c r="G41" s="154"/>
      <c r="H41" s="154"/>
      <c r="I41" s="96" t="s">
        <v>136</v>
      </c>
      <c r="J41" s="96"/>
      <c r="K41" s="97"/>
    </row>
    <row r="42" spans="1:11" ht="15.75" thickBot="1" x14ac:dyDescent="0.3">
      <c r="A42" s="53" t="s">
        <v>13</v>
      </c>
      <c r="B42" s="20"/>
      <c r="C42" s="20"/>
      <c r="D42" s="54" t="s">
        <v>12</v>
      </c>
      <c r="E42" s="26"/>
      <c r="F42" s="151" t="s">
        <v>137</v>
      </c>
      <c r="G42" s="152"/>
      <c r="H42" s="149" t="s">
        <v>138</v>
      </c>
      <c r="I42" s="150"/>
      <c r="J42" s="149" t="s">
        <v>139</v>
      </c>
      <c r="K42" s="150"/>
    </row>
    <row r="43" spans="1:11" x14ac:dyDescent="0.25">
      <c r="A43" s="55"/>
      <c r="B43" s="20"/>
      <c r="C43" s="20"/>
      <c r="D43" s="27"/>
      <c r="E43" s="26"/>
      <c r="F43" s="125" t="s">
        <v>140</v>
      </c>
      <c r="G43" s="126"/>
      <c r="H43" s="121" t="s">
        <v>141</v>
      </c>
      <c r="I43" s="122"/>
      <c r="J43" s="121" t="s">
        <v>141</v>
      </c>
      <c r="K43" s="122"/>
    </row>
    <row r="44" spans="1:11" x14ac:dyDescent="0.25">
      <c r="A44" s="55"/>
      <c r="B44" s="20"/>
      <c r="C44" s="20"/>
      <c r="D44" s="27"/>
      <c r="E44" s="26"/>
      <c r="F44" s="127"/>
      <c r="G44" s="128"/>
      <c r="H44" s="123"/>
      <c r="I44" s="124"/>
      <c r="J44" s="123"/>
      <c r="K44" s="124"/>
    </row>
    <row r="45" spans="1:11" x14ac:dyDescent="0.25">
      <c r="A45" s="55"/>
      <c r="B45" s="20"/>
      <c r="C45" s="20"/>
      <c r="D45" s="27"/>
      <c r="E45" s="26"/>
      <c r="F45" s="107"/>
      <c r="G45" s="108"/>
      <c r="H45" s="107"/>
      <c r="I45" s="108"/>
      <c r="J45" s="107"/>
      <c r="K45" s="108"/>
    </row>
    <row r="46" spans="1:11" x14ac:dyDescent="0.25">
      <c r="A46" s="55"/>
      <c r="B46" s="20"/>
      <c r="C46" s="20"/>
      <c r="D46" s="27"/>
      <c r="E46" s="26"/>
      <c r="F46" s="107"/>
      <c r="G46" s="108"/>
      <c r="H46" s="107"/>
      <c r="I46" s="108"/>
      <c r="J46" s="107"/>
      <c r="K46" s="108"/>
    </row>
    <row r="47" spans="1:11" x14ac:dyDescent="0.25">
      <c r="A47" s="55"/>
      <c r="B47" s="20"/>
      <c r="C47" s="20"/>
      <c r="D47" s="27"/>
      <c r="E47" s="26"/>
      <c r="F47" s="107"/>
      <c r="G47" s="108"/>
      <c r="H47" s="107"/>
      <c r="I47" s="108"/>
      <c r="J47" s="107"/>
      <c r="K47" s="108"/>
    </row>
    <row r="48" spans="1:11" x14ac:dyDescent="0.25">
      <c r="A48" s="55"/>
      <c r="B48" s="20"/>
      <c r="C48" s="20"/>
      <c r="D48" s="27"/>
      <c r="E48" s="26"/>
      <c r="F48" s="107"/>
      <c r="G48" s="108"/>
      <c r="H48" s="107"/>
      <c r="I48" s="108"/>
      <c r="J48" s="107"/>
      <c r="K48" s="108"/>
    </row>
    <row r="49" spans="1:11" x14ac:dyDescent="0.25">
      <c r="A49" s="55"/>
      <c r="B49" s="20"/>
      <c r="C49" s="20"/>
      <c r="D49" s="27"/>
      <c r="E49" s="26"/>
      <c r="F49" s="107"/>
      <c r="G49" s="108"/>
      <c r="H49" s="107"/>
      <c r="I49" s="108"/>
      <c r="J49" s="107"/>
      <c r="K49" s="108"/>
    </row>
    <row r="50" spans="1:11" x14ac:dyDescent="0.25">
      <c r="A50" s="55"/>
      <c r="B50" s="20"/>
      <c r="C50" s="20"/>
      <c r="D50" s="27"/>
      <c r="E50" s="26"/>
      <c r="F50" s="107"/>
      <c r="G50" s="108"/>
      <c r="H50" s="107"/>
      <c r="I50" s="108"/>
      <c r="J50" s="107"/>
      <c r="K50" s="108"/>
    </row>
    <row r="51" spans="1:11" x14ac:dyDescent="0.25">
      <c r="A51" s="55"/>
      <c r="B51" s="20"/>
      <c r="C51" s="20"/>
      <c r="D51" s="27"/>
      <c r="E51" s="26"/>
      <c r="F51" s="107"/>
      <c r="G51" s="108"/>
      <c r="H51" s="107"/>
      <c r="I51" s="108"/>
      <c r="J51" s="107"/>
      <c r="K51" s="108"/>
    </row>
    <row r="52" spans="1:11" x14ac:dyDescent="0.25">
      <c r="A52" s="55"/>
      <c r="B52" s="20"/>
      <c r="C52" s="20"/>
      <c r="D52" s="27"/>
      <c r="E52" s="26"/>
      <c r="F52" s="107"/>
      <c r="G52" s="108"/>
      <c r="H52" s="107"/>
      <c r="I52" s="108"/>
      <c r="J52" s="107"/>
      <c r="K52" s="108"/>
    </row>
    <row r="53" spans="1:11" x14ac:dyDescent="0.25">
      <c r="A53" s="55"/>
      <c r="B53" s="20"/>
      <c r="C53" s="20"/>
      <c r="D53" s="27"/>
      <c r="E53" s="26"/>
      <c r="F53" s="107"/>
      <c r="G53" s="108"/>
      <c r="H53" s="107"/>
      <c r="I53" s="108"/>
      <c r="J53" s="107"/>
      <c r="K53" s="108"/>
    </row>
    <row r="54" spans="1:11" x14ac:dyDescent="0.25">
      <c r="A54" s="55"/>
      <c r="B54" s="20"/>
      <c r="C54" s="20"/>
      <c r="D54" s="27"/>
      <c r="E54" s="26"/>
      <c r="F54" s="107"/>
      <c r="G54" s="108"/>
      <c r="H54" s="107"/>
      <c r="I54" s="108"/>
      <c r="J54" s="107"/>
      <c r="K54" s="108"/>
    </row>
    <row r="55" spans="1:11" ht="15.75" thickBot="1" x14ac:dyDescent="0.3">
      <c r="A55" s="55"/>
      <c r="B55" s="20"/>
      <c r="C55" s="20"/>
      <c r="D55" s="27"/>
      <c r="E55" s="26"/>
      <c r="F55" s="109"/>
      <c r="G55" s="110"/>
      <c r="H55" s="109"/>
      <c r="I55" s="110"/>
      <c r="J55" s="109"/>
      <c r="K55" s="110"/>
    </row>
    <row r="56" spans="1:11" x14ac:dyDescent="0.25">
      <c r="A56" s="55"/>
      <c r="B56" s="20"/>
      <c r="C56" s="20"/>
      <c r="D56" s="27"/>
      <c r="E56" s="26"/>
      <c r="F56" s="125" t="s">
        <v>142</v>
      </c>
      <c r="G56" s="145"/>
      <c r="H56" s="147"/>
      <c r="I56" s="148"/>
      <c r="J56" s="103" t="s">
        <v>143</v>
      </c>
      <c r="K56" s="104"/>
    </row>
    <row r="57" spans="1:11" x14ac:dyDescent="0.25">
      <c r="A57" s="55"/>
      <c r="B57" s="20"/>
      <c r="C57" s="20"/>
      <c r="D57" s="27"/>
      <c r="E57" s="26"/>
      <c r="F57" s="127"/>
      <c r="G57" s="146"/>
      <c r="H57" s="107"/>
      <c r="I57" s="108"/>
      <c r="J57" s="105"/>
      <c r="K57" s="106"/>
    </row>
    <row r="58" spans="1:11" x14ac:dyDescent="0.25">
      <c r="A58" s="55"/>
      <c r="B58" s="20"/>
      <c r="C58" s="20"/>
      <c r="D58" s="27"/>
      <c r="E58" s="26"/>
      <c r="F58" s="107"/>
      <c r="G58" s="108"/>
      <c r="H58" s="107"/>
      <c r="I58" s="108"/>
      <c r="J58" s="107"/>
      <c r="K58" s="108"/>
    </row>
    <row r="59" spans="1:11" x14ac:dyDescent="0.25">
      <c r="A59" s="55"/>
      <c r="B59" s="20"/>
      <c r="C59" s="20"/>
      <c r="D59" s="27"/>
      <c r="E59" s="26"/>
      <c r="F59" s="107"/>
      <c r="G59" s="108"/>
      <c r="H59" s="107"/>
      <c r="I59" s="108"/>
      <c r="J59" s="107"/>
      <c r="K59" s="108"/>
    </row>
    <row r="60" spans="1:11" x14ac:dyDescent="0.25">
      <c r="A60" s="55"/>
      <c r="B60" s="20"/>
      <c r="C60" s="20"/>
      <c r="D60" s="27"/>
      <c r="E60" s="26"/>
      <c r="F60" s="107"/>
      <c r="G60" s="108"/>
      <c r="H60" s="107"/>
      <c r="I60" s="108"/>
      <c r="J60" s="107"/>
      <c r="K60" s="108"/>
    </row>
    <row r="61" spans="1:11" ht="15.75" thickBot="1" x14ac:dyDescent="0.3">
      <c r="A61" s="55"/>
      <c r="B61" s="20"/>
      <c r="C61" s="20"/>
      <c r="D61" s="27"/>
      <c r="E61" s="26"/>
      <c r="F61" s="107"/>
      <c r="G61" s="108"/>
      <c r="H61" s="107"/>
      <c r="I61" s="108"/>
      <c r="J61" s="107"/>
      <c r="K61" s="108"/>
    </row>
    <row r="62" spans="1:11" ht="15.75" thickBot="1" x14ac:dyDescent="0.3">
      <c r="A62" s="134" t="s">
        <v>88</v>
      </c>
      <c r="B62" s="135"/>
      <c r="C62" s="132" t="s">
        <v>89</v>
      </c>
      <c r="D62" s="133"/>
      <c r="E62" s="26"/>
      <c r="F62" s="107"/>
      <c r="G62" s="108"/>
      <c r="H62" s="107"/>
      <c r="I62" s="108"/>
      <c r="J62" s="107"/>
      <c r="K62" s="108"/>
    </row>
    <row r="63" spans="1:11" x14ac:dyDescent="0.25">
      <c r="A63" s="111"/>
      <c r="B63" s="112"/>
      <c r="C63" s="112"/>
      <c r="D63" s="113"/>
      <c r="E63" s="26"/>
      <c r="F63" s="107"/>
      <c r="G63" s="108"/>
      <c r="H63" s="107"/>
      <c r="I63" s="108"/>
      <c r="J63" s="107"/>
      <c r="K63" s="108"/>
    </row>
    <row r="64" spans="1:11" x14ac:dyDescent="0.25">
      <c r="A64" s="114"/>
      <c r="B64" s="115"/>
      <c r="C64" s="115"/>
      <c r="D64" s="116"/>
      <c r="E64" s="26"/>
      <c r="F64" s="107"/>
      <c r="G64" s="108"/>
      <c r="H64" s="107"/>
      <c r="I64" s="108"/>
      <c r="J64" s="107"/>
      <c r="K64" s="108"/>
    </row>
    <row r="65" spans="1:11" x14ac:dyDescent="0.25">
      <c r="A65" s="114"/>
      <c r="B65" s="115"/>
      <c r="C65" s="115"/>
      <c r="D65" s="116"/>
      <c r="E65" s="26"/>
      <c r="F65" s="107"/>
      <c r="G65" s="108"/>
      <c r="H65" s="107"/>
      <c r="I65" s="108"/>
      <c r="J65" s="107"/>
      <c r="K65" s="108"/>
    </row>
    <row r="66" spans="1:11" x14ac:dyDescent="0.25">
      <c r="A66" s="114"/>
      <c r="B66" s="115"/>
      <c r="C66" s="115"/>
      <c r="D66" s="116"/>
      <c r="E66" s="26"/>
      <c r="F66" s="107"/>
      <c r="G66" s="108"/>
      <c r="H66" s="107"/>
      <c r="I66" s="108"/>
      <c r="J66" s="107"/>
      <c r="K66" s="108"/>
    </row>
    <row r="67" spans="1:11" x14ac:dyDescent="0.25">
      <c r="A67" s="114"/>
      <c r="B67" s="115"/>
      <c r="C67" s="115"/>
      <c r="D67" s="116"/>
      <c r="E67" s="26"/>
      <c r="F67" s="107"/>
      <c r="G67" s="108"/>
      <c r="H67" s="107"/>
      <c r="I67" s="108"/>
      <c r="J67" s="107"/>
      <c r="K67" s="108"/>
    </row>
    <row r="68" spans="1:11" ht="15.75" thickBot="1" x14ac:dyDescent="0.3">
      <c r="A68" s="117"/>
      <c r="B68" s="118"/>
      <c r="C68" s="118"/>
      <c r="D68" s="119"/>
      <c r="E68" s="50"/>
      <c r="F68" s="109"/>
      <c r="G68" s="110"/>
      <c r="H68" s="109"/>
      <c r="I68" s="110"/>
      <c r="J68" s="109"/>
      <c r="K68" s="110"/>
    </row>
    <row r="69" spans="1:11" x14ac:dyDescent="0.25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</row>
  </sheetData>
  <sheetProtection algorithmName="SHA-512" hashValue="QFzeybyPrqLXPL7jyhUg+FnkVKIVaKot24FG97y4jt3n8savq0ay830gB38atWjM6nLJihs9M7y0GT1Lg/AH2w==" saltValue="SlW5DNlIGcuy3RRVY5QOZQ==" spinCount="100000" sheet="1" objects="1" scenarios="1"/>
  <dataConsolidate/>
  <mergeCells count="84">
    <mergeCell ref="I18:J18"/>
    <mergeCell ref="I19:J19"/>
    <mergeCell ref="J42:K42"/>
    <mergeCell ref="H42:I42"/>
    <mergeCell ref="F42:G42"/>
    <mergeCell ref="I41:K41"/>
    <mergeCell ref="F41:H41"/>
    <mergeCell ref="G25:H25"/>
    <mergeCell ref="G26:H26"/>
    <mergeCell ref="G27:H27"/>
    <mergeCell ref="I25:J25"/>
    <mergeCell ref="I26:J26"/>
    <mergeCell ref="I20:J20"/>
    <mergeCell ref="I21:J21"/>
    <mergeCell ref="F45:G55"/>
    <mergeCell ref="F56:G57"/>
    <mergeCell ref="F58:G68"/>
    <mergeCell ref="H56:I57"/>
    <mergeCell ref="I13:J13"/>
    <mergeCell ref="I14:J14"/>
    <mergeCell ref="I15:J15"/>
    <mergeCell ref="I16:J16"/>
    <mergeCell ref="I17:J17"/>
    <mergeCell ref="I8:J8"/>
    <mergeCell ref="I9:J9"/>
    <mergeCell ref="I10:J10"/>
    <mergeCell ref="I11:J11"/>
    <mergeCell ref="I12:J12"/>
    <mergeCell ref="A22:E22"/>
    <mergeCell ref="H43:I44"/>
    <mergeCell ref="J43:K44"/>
    <mergeCell ref="F43:G44"/>
    <mergeCell ref="J45:K55"/>
    <mergeCell ref="G33:I33"/>
    <mergeCell ref="A41:B41"/>
    <mergeCell ref="C41:D41"/>
    <mergeCell ref="B23:C23"/>
    <mergeCell ref="I27:J27"/>
    <mergeCell ref="J56:K57"/>
    <mergeCell ref="H58:I68"/>
    <mergeCell ref="J58:K68"/>
    <mergeCell ref="H45:I55"/>
    <mergeCell ref="A63:D68"/>
    <mergeCell ref="A62:B62"/>
    <mergeCell ref="C62:D62"/>
    <mergeCell ref="A11:B11"/>
    <mergeCell ref="A31:A32"/>
    <mergeCell ref="A24:A27"/>
    <mergeCell ref="G29:K32"/>
    <mergeCell ref="A16:E16"/>
    <mergeCell ref="D17:E17"/>
    <mergeCell ref="A19:E19"/>
    <mergeCell ref="C21:D21"/>
    <mergeCell ref="C20:D20"/>
    <mergeCell ref="A28:A30"/>
    <mergeCell ref="G24:K24"/>
    <mergeCell ref="D23:E23"/>
    <mergeCell ref="G28:K28"/>
    <mergeCell ref="G22:K23"/>
    <mergeCell ref="G13:H13"/>
    <mergeCell ref="G15:H15"/>
    <mergeCell ref="G16:H16"/>
    <mergeCell ref="G17:H17"/>
    <mergeCell ref="G8:H8"/>
    <mergeCell ref="G9:H9"/>
    <mergeCell ref="G10:H10"/>
    <mergeCell ref="G11:H11"/>
    <mergeCell ref="G12:H12"/>
    <mergeCell ref="G18:H18"/>
    <mergeCell ref="G19:H19"/>
    <mergeCell ref="D5:G5"/>
    <mergeCell ref="G20:H20"/>
    <mergeCell ref="A7:E7"/>
    <mergeCell ref="G7:K7"/>
    <mergeCell ref="B8:C8"/>
    <mergeCell ref="C12:C13"/>
    <mergeCell ref="D12:E13"/>
    <mergeCell ref="B9:C9"/>
    <mergeCell ref="D15:E15"/>
    <mergeCell ref="A12:B15"/>
    <mergeCell ref="D14:E14"/>
    <mergeCell ref="A10:E10"/>
    <mergeCell ref="D11:E11"/>
    <mergeCell ref="G14:H14"/>
  </mergeCells>
  <conditionalFormatting sqref="B8:C8">
    <cfRule type="containsBlanks" dxfId="7" priority="31">
      <formula>LEN(TRIM(B8))=0</formula>
    </cfRule>
  </conditionalFormatting>
  <conditionalFormatting sqref="E9">
    <cfRule type="containsBlanks" dxfId="6" priority="30">
      <formula>LEN(TRIM(E9))=0</formula>
    </cfRule>
  </conditionalFormatting>
  <conditionalFormatting sqref="E8">
    <cfRule type="containsBlanks" dxfId="5" priority="21">
      <formula>LEN(TRIM(E8))=0</formula>
    </cfRule>
  </conditionalFormatting>
  <conditionalFormatting sqref="B17">
    <cfRule type="expression" dxfId="4" priority="1">
      <formula>$H$4</formula>
    </cfRule>
    <cfRule type="containsBlanks" dxfId="3" priority="6">
      <formula>LEN(TRIM(B17))=0</formula>
    </cfRule>
  </conditionalFormatting>
  <conditionalFormatting sqref="D17:E17">
    <cfRule type="containsBlanks" dxfId="2" priority="5">
      <formula>LEN(TRIM(D17))=0</formula>
    </cfRule>
  </conditionalFormatting>
  <conditionalFormatting sqref="B18">
    <cfRule type="containsBlanks" dxfId="1" priority="4">
      <formula>LEN(TRIM(B18))=0</formula>
    </cfRule>
  </conditionalFormatting>
  <conditionalFormatting sqref="B9 A12 D11:E13 D15 B20:B21 E20:E21 C24:C33 E24:E33 I8:J21 I25:J27 G29 A63">
    <cfRule type="containsBlanks" dxfId="0" priority="2">
      <formula>LEN(TRIM(A8))=0</formula>
    </cfRule>
  </conditionalFormatting>
  <dataValidations xWindow="661" yWindow="515" count="1">
    <dataValidation allowBlank="1" showInputMessage="1" promptTitle="Why is this box Red?" prompt="This is a mandatory field, once you enter the order number it will no longer be red." sqref="B8:C8" xr:uid="{00000000-0002-0000-0000-000000000000}"/>
  </dataValidations>
  <pageMargins left="0.70866141732283472" right="0.70866141732283472" top="0.23622047244094491" bottom="0.74803149606299213" header="0.31496062992125984" footer="0.31496062992125984"/>
  <pageSetup paperSize="9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xWindow="661" yWindow="515" count="24">
        <x14:dataValidation type="list" allowBlank="1" showInputMessage="1" showErrorMessage="1" promptTitle="Why is this box red?" prompt="Mandatory field" xr:uid="{00000000-0002-0000-0000-000001000000}">
          <x14:formula1>
            <xm:f>Options!$B$3:$B$24</xm:f>
          </x14:formula1>
          <xm:sqref>E9</xm:sqref>
        </x14:dataValidation>
        <x14:dataValidation type="list" allowBlank="1" showInputMessage="1" showErrorMessage="1" xr:uid="{00000000-0002-0000-0000-000002000000}">
          <x14:formula1>
            <xm:f>Options!$G$2:$G$4</xm:f>
          </x14:formula1>
          <xm:sqref>B20</xm:sqref>
        </x14:dataValidation>
        <x14:dataValidation type="list" allowBlank="1" showInputMessage="1" showErrorMessage="1" promptTitle="Why is this box red?" prompt="Mandatory field" xr:uid="{00000000-0002-0000-0000-000005000000}">
          <x14:formula1>
            <xm:f>Options!$A$3:$A$5</xm:f>
          </x14:formula1>
          <xm:sqref>E8</xm:sqref>
        </x14:dataValidation>
        <x14:dataValidation type="list" allowBlank="1" showInputMessage="1" showErrorMessage="1" xr:uid="{00000000-0002-0000-0000-000006000000}">
          <x14:formula1>
            <xm:f>Options!$H$2:$H$6</xm:f>
          </x14:formula1>
          <xm:sqref>B21</xm:sqref>
        </x14:dataValidation>
        <x14:dataValidation type="list" allowBlank="1" showInputMessage="1" showErrorMessage="1" xr:uid="{00000000-0002-0000-0000-000009000000}">
          <x14:formula1>
            <xm:f>Options!$J$2:$J$5</xm:f>
          </x14:formula1>
          <xm:sqref>E21</xm:sqref>
        </x14:dataValidation>
        <x14:dataValidation type="list" allowBlank="1" showInputMessage="1" showErrorMessage="1" xr:uid="{00000000-0002-0000-0000-00000B000000}">
          <x14:formula1>
            <xm:f>Options!$K$2:$K$4</xm:f>
          </x14:formula1>
          <xm:sqref>C28 C24 E24 E28</xm:sqref>
        </x14:dataValidation>
        <x14:dataValidation type="list" allowBlank="1" showInputMessage="1" showErrorMessage="1" xr:uid="{00000000-0002-0000-0000-00000C000000}">
          <x14:formula1>
            <xm:f>Options!$L$2:$L$5</xm:f>
          </x14:formula1>
          <xm:sqref>E29 C25 E25 C29</xm:sqref>
        </x14:dataValidation>
        <x14:dataValidation type="list" allowBlank="1" showInputMessage="1" showErrorMessage="1" xr:uid="{00000000-0002-0000-0000-00000D000000}">
          <x14:formula1>
            <xm:f>Options!$O$2:$O$17</xm:f>
          </x14:formula1>
          <xm:sqref>E30 C30 E26 C26</xm:sqref>
        </x14:dataValidation>
        <x14:dataValidation type="list" allowBlank="1" showInputMessage="1" showErrorMessage="1" xr:uid="{00000000-0002-0000-0000-000014000000}">
          <x14:formula1>
            <xm:f>Options!$Q$3:$Q$4</xm:f>
          </x14:formula1>
          <xm:sqref>C34 E34</xm:sqref>
        </x14:dataValidation>
        <x14:dataValidation type="list" allowBlank="1" showInputMessage="1" showErrorMessage="1" xr:uid="{00000000-0002-0000-0000-000015000000}">
          <x14:formula1>
            <xm:f>Options!$S$2:$S$12</xm:f>
          </x14:formula1>
          <xm:sqref>C32 E32</xm:sqref>
        </x14:dataValidation>
        <x14:dataValidation type="list" allowBlank="1" showInputMessage="1" showErrorMessage="1" promptTitle="Why is this box red?" prompt="Mandatory field" xr:uid="{1E4ED9C3-3F0B-4084-950C-313AA276D13F}">
          <x14:formula1>
            <xm:f>Options!$C$3:$C$5</xm:f>
          </x14:formula1>
          <xm:sqref>B17</xm:sqref>
        </x14:dataValidation>
        <x14:dataValidation type="list" allowBlank="1" showInputMessage="1" promptTitle="Why is this box Red?" prompt="This is a mandatory field, once you enter the order number it will no longer be red." xr:uid="{2BEEF07D-2E36-4205-8EC0-B3ECF64BA942}">
          <x14:formula1>
            <xm:f>Options!$D$3:$D$6</xm:f>
          </x14:formula1>
          <xm:sqref>D17:E17</xm:sqref>
        </x14:dataValidation>
        <x14:dataValidation type="list" allowBlank="1" showInputMessage="1" showErrorMessage="1" promptTitle="Why is this box red?" prompt="Mandatory field" xr:uid="{6E25B887-6556-4D03-850E-CD8AC2839CA2}">
          <x14:formula1>
            <xm:f>Options!$F$3:$F$5</xm:f>
          </x14:formula1>
          <xm:sqref>B18</xm:sqref>
        </x14:dataValidation>
        <x14:dataValidation type="list" allowBlank="1" showInputMessage="1" showErrorMessage="1" xr:uid="{00000000-0002-0000-0000-000004000000}">
          <x14:formula1>
            <xm:f>Options!$I$2:$I$5</xm:f>
          </x14:formula1>
          <xm:sqref>E20</xm:sqref>
        </x14:dataValidation>
        <x14:dataValidation type="list" allowBlank="1" showInputMessage="1" showErrorMessage="1" xr:uid="{708CDFEF-D606-40DC-BEFD-9CB717CA1F8E}">
          <x14:formula1>
            <xm:f>Options!$V$2:$V$5</xm:f>
          </x14:formula1>
          <xm:sqref>I19:J19</xm:sqref>
        </x14:dataValidation>
        <x14:dataValidation type="list" allowBlank="1" showInputMessage="1" showErrorMessage="1" xr:uid="{10F30A6E-6B17-4E3E-81F9-5C6FC5D9035A}">
          <x14:formula1>
            <xm:f>Options!$X$2:$X$5</xm:f>
          </x14:formula1>
          <xm:sqref>I21:J21</xm:sqref>
        </x14:dataValidation>
        <x14:dataValidation type="list" allowBlank="1" showInputMessage="1" showErrorMessage="1" xr:uid="{DEFA5AD6-9611-4B04-B8D8-7CEA6168A556}">
          <x14:formula1>
            <xm:f>Options!$T$2:$T$5</xm:f>
          </x14:formula1>
          <xm:sqref>I15:J18 I8:J13</xm:sqref>
        </x14:dataValidation>
        <x14:dataValidation type="list" allowBlank="1" showInputMessage="1" showErrorMessage="1" xr:uid="{23C02365-1AEF-4530-991D-28A9B1562714}">
          <x14:formula1>
            <xm:f>Options!$Z$2:$Z$4</xm:f>
          </x14:formula1>
          <xm:sqref>I14:J14</xm:sqref>
        </x14:dataValidation>
        <x14:dataValidation type="list" allowBlank="1" showInputMessage="1" showErrorMessage="1" xr:uid="{849C8CCE-336F-4E42-BC61-62C61720CC90}">
          <x14:formula1>
            <xm:f>Options!$AA$2:$AA$4</xm:f>
          </x14:formula1>
          <xm:sqref>I20:J20</xm:sqref>
        </x14:dataValidation>
        <x14:dataValidation type="list" allowBlank="1" showInputMessage="1" showErrorMessage="1" xr:uid="{E9B2EFA3-C99E-48A4-B9A7-839285CE5617}">
          <x14:formula1>
            <xm:f>Options!$AC$2:$AC$5</xm:f>
          </x14:formula1>
          <xm:sqref>I25:J25</xm:sqref>
        </x14:dataValidation>
        <x14:dataValidation type="list" allowBlank="1" showInputMessage="1" showErrorMessage="1" xr:uid="{527AF9D1-D727-4439-89E2-F630093EC65E}">
          <x14:formula1>
            <xm:f>Options!$AD$2:$AD$6</xm:f>
          </x14:formula1>
          <xm:sqref>I26:J26</xm:sqref>
        </x14:dataValidation>
        <x14:dataValidation type="list" allowBlank="1" showInputMessage="1" showErrorMessage="1" xr:uid="{905A63A6-6355-4610-8118-0850E2415E75}">
          <x14:formula1>
            <xm:f>Options!$AF$2:$AF$5</xm:f>
          </x14:formula1>
          <xm:sqref>I27:J27</xm:sqref>
        </x14:dataValidation>
        <x14:dataValidation type="list" allowBlank="1" showInputMessage="1" showErrorMessage="1" xr:uid="{17CF49F9-469D-49D0-8DEC-4D142765C71A}">
          <x14:formula1>
            <xm:f>Options!$Q$2:$Q$4</xm:f>
          </x14:formula1>
          <xm:sqref>C31 E31 C33 E33</xm:sqref>
        </x14:dataValidation>
        <x14:dataValidation type="list" allowBlank="1" showInputMessage="1" showErrorMessage="1" xr:uid="{D1F42B66-C503-4A52-B7C3-E05CBE958B50}">
          <x14:formula1>
            <xm:f>Options!$M$2:$M$12</xm:f>
          </x14:formula1>
          <xm:sqref>C27 E27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G32"/>
  <sheetViews>
    <sheetView zoomScale="70" zoomScaleNormal="70" workbookViewId="0">
      <selection activeCell="A36" sqref="A36"/>
    </sheetView>
  </sheetViews>
  <sheetFormatPr defaultRowHeight="15" x14ac:dyDescent="0.25"/>
  <cols>
    <col min="1" max="1" width="18.140625" bestFit="1" customWidth="1"/>
    <col min="2" max="2" width="13.140625" bestFit="1" customWidth="1"/>
    <col min="3" max="3" width="9.7109375" bestFit="1" customWidth="1"/>
    <col min="4" max="4" width="20.7109375" style="168" bestFit="1" customWidth="1"/>
    <col min="5" max="5" width="7.42578125" style="176" bestFit="1" customWidth="1"/>
    <col min="6" max="6" width="16.28515625" bestFit="1" customWidth="1"/>
    <col min="7" max="7" width="16" bestFit="1" customWidth="1"/>
    <col min="8" max="8" width="16.85546875" bestFit="1" customWidth="1"/>
    <col min="9" max="9" width="20.28515625" bestFit="1" customWidth="1"/>
    <col min="10" max="10" width="19.5703125" bestFit="1" customWidth="1"/>
    <col min="11" max="11" width="22.85546875" style="180" bestFit="1" customWidth="1"/>
    <col min="12" max="12" width="11" style="180" bestFit="1" customWidth="1"/>
    <col min="13" max="13" width="13.85546875" style="171" bestFit="1" customWidth="1"/>
    <col min="14" max="14" width="8.28515625" style="185" customWidth="1"/>
    <col min="15" max="15" width="10" style="168" bestFit="1" customWidth="1"/>
    <col min="16" max="16" width="7" style="177" customWidth="1"/>
    <col min="17" max="17" width="18.140625" style="168" bestFit="1" customWidth="1"/>
    <col min="18" max="18" width="10.140625" style="176" customWidth="1"/>
    <col min="19" max="19" width="5.42578125" bestFit="1" customWidth="1"/>
    <col min="20" max="20" width="22.5703125" style="168" bestFit="1" customWidth="1"/>
    <col min="21" max="21" width="7.42578125" style="176" bestFit="1" customWidth="1"/>
    <col min="22" max="22" width="20.140625" style="168" bestFit="1" customWidth="1"/>
    <col min="23" max="23" width="8.85546875" style="176" customWidth="1"/>
    <col min="24" max="24" width="28.7109375" style="173" bestFit="1" customWidth="1"/>
    <col min="25" max="25" width="8.85546875" style="176" customWidth="1"/>
    <col min="26" max="26" width="19.7109375" bestFit="1" customWidth="1"/>
    <col min="27" max="27" width="22.42578125" style="168" bestFit="1" customWidth="1"/>
    <col min="28" max="28" width="12.28515625" style="177" customWidth="1"/>
    <col min="29" max="29" width="20.5703125" bestFit="1" customWidth="1"/>
    <col min="30" max="30" width="29.5703125" style="168" bestFit="1" customWidth="1"/>
    <col min="31" max="31" width="11.5703125" style="177" customWidth="1"/>
    <col min="32" max="32" width="23.5703125" style="168" bestFit="1" customWidth="1"/>
    <col min="33" max="33" width="9.140625" style="177"/>
  </cols>
  <sheetData>
    <row r="1" spans="1:33" x14ac:dyDescent="0.25">
      <c r="A1" s="7" t="s">
        <v>90</v>
      </c>
      <c r="B1" s="7" t="s">
        <v>92</v>
      </c>
      <c r="C1" s="7" t="s">
        <v>62</v>
      </c>
      <c r="D1" s="165" t="s">
        <v>123</v>
      </c>
      <c r="E1" s="181"/>
      <c r="F1" s="7" t="s">
        <v>93</v>
      </c>
      <c r="G1" s="7" t="s">
        <v>119</v>
      </c>
      <c r="H1" s="7" t="s">
        <v>94</v>
      </c>
      <c r="I1" s="7" t="s">
        <v>95</v>
      </c>
      <c r="J1" s="7" t="s">
        <v>96</v>
      </c>
      <c r="K1" s="179" t="s">
        <v>69</v>
      </c>
      <c r="L1" s="187" t="s">
        <v>6</v>
      </c>
      <c r="M1" s="169" t="s">
        <v>8</v>
      </c>
      <c r="N1" s="183"/>
      <c r="O1" s="165" t="s">
        <v>7</v>
      </c>
      <c r="P1" s="174"/>
      <c r="Q1" s="165" t="s">
        <v>108</v>
      </c>
      <c r="R1" s="181"/>
      <c r="S1" s="7" t="s">
        <v>109</v>
      </c>
      <c r="T1" s="165" t="s">
        <v>99</v>
      </c>
      <c r="U1" s="181"/>
      <c r="V1" s="165" t="s">
        <v>145</v>
      </c>
      <c r="W1" s="181"/>
      <c r="X1" s="165" t="s">
        <v>146</v>
      </c>
      <c r="Y1" s="181"/>
      <c r="Z1" s="7" t="s">
        <v>60</v>
      </c>
      <c r="AA1" s="165" t="s">
        <v>100</v>
      </c>
      <c r="AB1" s="174"/>
      <c r="AC1" s="7" t="s">
        <v>105</v>
      </c>
      <c r="AD1" s="165" t="s">
        <v>104</v>
      </c>
      <c r="AE1" s="174"/>
      <c r="AF1" s="165" t="s">
        <v>106</v>
      </c>
      <c r="AG1" s="186"/>
    </row>
    <row r="2" spans="1:33" x14ac:dyDescent="0.25">
      <c r="A2" s="7"/>
      <c r="B2" s="7"/>
      <c r="C2" s="7"/>
      <c r="D2" s="166"/>
      <c r="E2" s="178"/>
      <c r="F2" s="7"/>
      <c r="G2" s="7"/>
      <c r="H2" s="7"/>
      <c r="I2" s="7"/>
      <c r="J2" s="7"/>
      <c r="K2" s="179"/>
      <c r="L2" s="179"/>
      <c r="M2" s="170"/>
      <c r="N2" s="184"/>
      <c r="O2" s="166"/>
      <c r="P2" s="175"/>
      <c r="Q2" s="166"/>
      <c r="R2" s="178"/>
      <c r="S2" s="7"/>
      <c r="T2" s="166"/>
      <c r="U2" s="178"/>
      <c r="V2" s="166"/>
      <c r="W2" s="178"/>
      <c r="X2" s="166"/>
      <c r="Y2" s="178"/>
      <c r="Z2" s="7"/>
      <c r="AA2" s="166"/>
      <c r="AB2" s="175"/>
      <c r="AC2" s="7"/>
      <c r="AD2" s="166"/>
      <c r="AE2" s="175"/>
      <c r="AF2" s="166"/>
    </row>
    <row r="3" spans="1:33" x14ac:dyDescent="0.25">
      <c r="A3" t="s">
        <v>91</v>
      </c>
      <c r="B3" s="6">
        <v>1</v>
      </c>
      <c r="C3" t="s">
        <v>70</v>
      </c>
      <c r="D3" s="167" t="s">
        <v>112</v>
      </c>
      <c r="E3" s="182">
        <v>16.64</v>
      </c>
      <c r="F3" t="s">
        <v>116</v>
      </c>
      <c r="G3" s="11" t="s">
        <v>74</v>
      </c>
      <c r="H3" t="s">
        <v>75</v>
      </c>
      <c r="I3" t="s">
        <v>9</v>
      </c>
      <c r="J3" t="s">
        <v>120</v>
      </c>
      <c r="K3" s="180" t="s">
        <v>79</v>
      </c>
      <c r="L3" s="180" t="s">
        <v>72</v>
      </c>
      <c r="M3" s="171" t="s">
        <v>150</v>
      </c>
      <c r="N3" s="176">
        <f>('Bespoke Form'!$C$27=Options!M3)+('Bespoke Form'!$E$27=Options!M3)</f>
        <v>0</v>
      </c>
      <c r="O3" s="168" t="s">
        <v>30</v>
      </c>
      <c r="P3" s="176">
        <f>('Bespoke Form'!$C$26=Options!O3)+('Bespoke Form'!$E$26=Options!O3)+('Bespoke Form'!$C$30=Options!O3)+('Bespoke Form'!$E$30=Options!O3)</f>
        <v>0</v>
      </c>
      <c r="Q3" s="168" t="s">
        <v>85</v>
      </c>
      <c r="R3" s="176">
        <f>('Bespoke Form'!$C$31=Options!Q3)+('Bespoke Form'!$E$31=Options!Q3)+('Bespoke Form'!$C$33=Options!Q3)+('Bespoke Form'!$E$33=Options!Q3)</f>
        <v>0</v>
      </c>
      <c r="S3">
        <v>1</v>
      </c>
      <c r="T3" s="168" t="s">
        <v>9</v>
      </c>
      <c r="U3" s="176">
        <f>COUNTIF('Bespoke Form'!$I$8:$I$18,Options!T3)</f>
        <v>0</v>
      </c>
      <c r="V3" s="168" t="s">
        <v>9</v>
      </c>
      <c r="W3" s="176">
        <f>COUNTIF('Bespoke Form'!$I$19,Options!V3)</f>
        <v>0</v>
      </c>
      <c r="X3" s="168" t="s">
        <v>9</v>
      </c>
      <c r="Y3" s="176">
        <f>COUNTIF('Bespoke Form'!$I$21,Options!X3)</f>
        <v>0</v>
      </c>
      <c r="Z3" t="s">
        <v>73</v>
      </c>
      <c r="AA3" s="168" t="s">
        <v>94</v>
      </c>
      <c r="AB3" s="176">
        <f>COUNTIF('Bespoke Form'!$I$20,Options!AA3)</f>
        <v>0</v>
      </c>
      <c r="AC3" t="s">
        <v>48</v>
      </c>
      <c r="AD3" s="168" t="s">
        <v>124</v>
      </c>
      <c r="AE3" s="176">
        <f>COUNTIF('Bespoke Form'!$I$26,Options!AD3)</f>
        <v>0</v>
      </c>
      <c r="AF3" s="168" t="s">
        <v>128</v>
      </c>
      <c r="AG3" s="176">
        <f>COUNTIF('Bespoke Form'!$I$27,Options!AF3)</f>
        <v>0</v>
      </c>
    </row>
    <row r="4" spans="1:33" x14ac:dyDescent="0.25">
      <c r="A4" t="s">
        <v>10</v>
      </c>
      <c r="B4" s="6" t="s">
        <v>23</v>
      </c>
      <c r="C4" t="s">
        <v>71</v>
      </c>
      <c r="D4" s="168" t="s">
        <v>113</v>
      </c>
      <c r="E4" s="176">
        <v>31.2</v>
      </c>
      <c r="F4" t="s">
        <v>117</v>
      </c>
      <c r="G4" t="s">
        <v>72</v>
      </c>
      <c r="H4" t="s">
        <v>76</v>
      </c>
      <c r="I4" t="s">
        <v>10</v>
      </c>
      <c r="J4" t="s">
        <v>121</v>
      </c>
      <c r="K4" s="180" t="s">
        <v>80</v>
      </c>
      <c r="L4" s="180" t="s">
        <v>85</v>
      </c>
      <c r="M4" s="171" t="s">
        <v>151</v>
      </c>
      <c r="N4" s="176">
        <f>('Bespoke Form'!$C$27=Options!M4)+('Bespoke Form'!$E$27=Options!M4)</f>
        <v>0</v>
      </c>
      <c r="O4" s="168" t="s">
        <v>14</v>
      </c>
      <c r="P4" s="176">
        <f>('Bespoke Form'!$C$26=Options!O4)+('Bespoke Form'!$E$26=Options!O4)+('Bespoke Form'!$C$30=Options!O4)+('Bespoke Form'!$E$30=Options!O4)</f>
        <v>0</v>
      </c>
      <c r="Q4" s="168" t="s">
        <v>84</v>
      </c>
      <c r="R4" s="176">
        <f>('Bespoke Form'!$C$31=Options!Q4)+('Bespoke Form'!$E$31=Options!Q4)+('Bespoke Form'!$C$33=Options!Q4)+('Bespoke Form'!$E$33=Options!Q4)</f>
        <v>0</v>
      </c>
      <c r="S4">
        <v>2</v>
      </c>
      <c r="T4" s="168" t="s">
        <v>10</v>
      </c>
      <c r="U4" s="176">
        <f>COUNTIF('Bespoke Form'!$I$8:$I$18,Options!T4)</f>
        <v>0</v>
      </c>
      <c r="V4" s="168" t="s">
        <v>10</v>
      </c>
      <c r="W4" s="176">
        <f>COUNTIF('Bespoke Form'!$I$19,Options!V4)</f>
        <v>0</v>
      </c>
      <c r="X4" s="168" t="s">
        <v>10</v>
      </c>
      <c r="Y4" s="176">
        <f>COUNTIF('Bespoke Form'!$I$21,Options!X4)</f>
        <v>0</v>
      </c>
      <c r="Z4" t="s">
        <v>101</v>
      </c>
      <c r="AA4" s="168" t="s">
        <v>102</v>
      </c>
      <c r="AB4" s="176">
        <f>COUNTIF('Bespoke Form'!$I$20,Options!AA4)</f>
        <v>0</v>
      </c>
      <c r="AC4" t="s">
        <v>47</v>
      </c>
      <c r="AD4" s="168" t="s">
        <v>125</v>
      </c>
      <c r="AE4" s="176">
        <f>COUNTIF('Bespoke Form'!$I$26,Options!AD4)</f>
        <v>0</v>
      </c>
      <c r="AF4" s="168" t="s">
        <v>129</v>
      </c>
      <c r="AG4" s="176">
        <f>COUNTIF('Bespoke Form'!$I$27,Options!AF4)</f>
        <v>0</v>
      </c>
    </row>
    <row r="5" spans="1:33" x14ac:dyDescent="0.25">
      <c r="A5" t="s">
        <v>9</v>
      </c>
      <c r="B5" s="6">
        <v>2</v>
      </c>
      <c r="C5" t="s">
        <v>72</v>
      </c>
      <c r="D5" s="168" t="s">
        <v>114</v>
      </c>
      <c r="E5" s="176">
        <v>31.2</v>
      </c>
      <c r="F5" t="s">
        <v>118</v>
      </c>
      <c r="H5" t="s">
        <v>78</v>
      </c>
      <c r="I5" t="s">
        <v>98</v>
      </c>
      <c r="J5" t="s">
        <v>122</v>
      </c>
      <c r="L5" s="180" t="s">
        <v>84</v>
      </c>
      <c r="M5" s="171" t="s">
        <v>152</v>
      </c>
      <c r="N5" s="176">
        <f>('Bespoke Form'!$C$27=Options!M5)+('Bespoke Form'!$E$27=Options!M5)</f>
        <v>0</v>
      </c>
      <c r="O5" s="168" t="s">
        <v>15</v>
      </c>
      <c r="P5" s="176">
        <f>('Bespoke Form'!$C$26=Options!O5)+('Bespoke Form'!$E$26=Options!O5)+('Bespoke Form'!$C$30=Options!O5)+('Bespoke Form'!$E$30=Options!O5)</f>
        <v>0</v>
      </c>
      <c r="S5">
        <v>3</v>
      </c>
      <c r="T5" s="168" t="s">
        <v>11</v>
      </c>
      <c r="U5" s="176">
        <f>COUNTIF('Bespoke Form'!$I$8:$I$18,Options!T5)</f>
        <v>0</v>
      </c>
      <c r="V5" s="168" t="s">
        <v>11</v>
      </c>
      <c r="W5" s="176">
        <f>COUNTIF('Bespoke Form'!$I$19,Options!V5)</f>
        <v>0</v>
      </c>
      <c r="X5" s="168" t="s">
        <v>11</v>
      </c>
      <c r="Y5" s="176">
        <f>COUNTIF('Bespoke Form'!$I$21,Options!X5)</f>
        <v>0</v>
      </c>
      <c r="AC5" t="s">
        <v>29</v>
      </c>
      <c r="AD5" s="168" t="s">
        <v>126</v>
      </c>
      <c r="AE5" s="176">
        <f>COUNTIF('Bespoke Form'!$I$26,Options!AD5)</f>
        <v>0</v>
      </c>
      <c r="AF5" s="168" t="s">
        <v>130</v>
      </c>
      <c r="AG5" s="176">
        <f>COUNTIF('Bespoke Form'!$I$27,Options!AF5)</f>
        <v>0</v>
      </c>
    </row>
    <row r="6" spans="1:33" x14ac:dyDescent="0.25">
      <c r="B6" s="6" t="s">
        <v>24</v>
      </c>
      <c r="D6" s="168" t="s">
        <v>115</v>
      </c>
      <c r="E6" s="176">
        <v>35.36</v>
      </c>
      <c r="H6" t="s">
        <v>77</v>
      </c>
      <c r="M6" s="171" t="s">
        <v>153</v>
      </c>
      <c r="N6" s="176">
        <f>('Bespoke Form'!$C$27=Options!M6)+('Bespoke Form'!$E$27=Options!M6)</f>
        <v>0</v>
      </c>
      <c r="O6" s="168" t="s">
        <v>16</v>
      </c>
      <c r="P6" s="176">
        <f>('Bespoke Form'!$C$26=Options!O6)+('Bespoke Form'!$E$26=Options!O6)+('Bespoke Form'!$C$30=Options!O6)+('Bespoke Form'!$E$30=Options!O6)</f>
        <v>0</v>
      </c>
      <c r="S6">
        <v>4</v>
      </c>
      <c r="X6" s="168"/>
      <c r="AD6" s="168" t="s">
        <v>127</v>
      </c>
      <c r="AE6" s="176">
        <f>COUNTIF('Bespoke Form'!$I$26,Options!AD6)</f>
        <v>0</v>
      </c>
    </row>
    <row r="7" spans="1:33" x14ac:dyDescent="0.25">
      <c r="B7" s="6">
        <v>3</v>
      </c>
      <c r="M7" s="171" t="s">
        <v>154</v>
      </c>
      <c r="N7" s="176">
        <f>('Bespoke Form'!$C$27=Options!M7)+('Bespoke Form'!$E$27=Options!M7)</f>
        <v>0</v>
      </c>
      <c r="O7" s="168" t="s">
        <v>17</v>
      </c>
      <c r="P7" s="176">
        <f>('Bespoke Form'!$C$26=Options!O7)+('Bespoke Form'!$E$26=Options!O7)+('Bespoke Form'!$C$30=Options!O7)+('Bespoke Form'!$E$30=Options!O7)</f>
        <v>0</v>
      </c>
      <c r="S7">
        <v>5</v>
      </c>
      <c r="X7" s="168"/>
    </row>
    <row r="8" spans="1:33" x14ac:dyDescent="0.25">
      <c r="B8" s="6" t="s">
        <v>25</v>
      </c>
      <c r="M8" s="171" t="s">
        <v>155</v>
      </c>
      <c r="N8" s="176">
        <f>('Bespoke Form'!$C$27=Options!M8)+('Bespoke Form'!$E$27=Options!M8)</f>
        <v>0</v>
      </c>
      <c r="O8" s="168" t="s">
        <v>18</v>
      </c>
      <c r="P8" s="176">
        <f>('Bespoke Form'!$C$26=Options!O8)+('Bespoke Form'!$E$26=Options!O8)+('Bespoke Form'!$C$30=Options!O8)+('Bespoke Form'!$E$30=Options!O8)</f>
        <v>0</v>
      </c>
      <c r="S8">
        <v>6</v>
      </c>
      <c r="X8" s="168"/>
    </row>
    <row r="9" spans="1:33" x14ac:dyDescent="0.25">
      <c r="B9" s="6">
        <v>4</v>
      </c>
      <c r="M9" s="171" t="s">
        <v>156</v>
      </c>
      <c r="N9" s="176">
        <f>('Bespoke Form'!$C$27=Options!M9)+('Bespoke Form'!$E$27=Options!M9)</f>
        <v>0</v>
      </c>
      <c r="O9" s="168" t="s">
        <v>19</v>
      </c>
      <c r="P9" s="176">
        <f>('Bespoke Form'!$C$26=Options!O9)+('Bespoke Form'!$E$26=Options!O9)+('Bespoke Form'!$C$30=Options!O9)+('Bespoke Form'!$E$30=Options!O9)</f>
        <v>0</v>
      </c>
      <c r="S9">
        <v>7</v>
      </c>
      <c r="X9" s="168"/>
    </row>
    <row r="10" spans="1:33" x14ac:dyDescent="0.25">
      <c r="B10" s="6" t="s">
        <v>26</v>
      </c>
      <c r="M10" s="171" t="s">
        <v>157</v>
      </c>
      <c r="N10" s="176">
        <f>('Bespoke Form'!$C$27=Options!M10)+('Bespoke Form'!$E$27=Options!M10)</f>
        <v>0</v>
      </c>
      <c r="O10" s="168" t="s">
        <v>20</v>
      </c>
      <c r="P10" s="176">
        <f>('Bespoke Form'!$C$26=Options!O10)+('Bespoke Form'!$E$26=Options!O10)+('Bespoke Form'!$C$30=Options!O10)+('Bespoke Form'!$E$30=Options!O10)</f>
        <v>0</v>
      </c>
      <c r="S10">
        <v>8</v>
      </c>
      <c r="X10" s="168"/>
    </row>
    <row r="11" spans="1:33" x14ac:dyDescent="0.25">
      <c r="B11" s="6">
        <v>5</v>
      </c>
      <c r="M11" s="171" t="s">
        <v>158</v>
      </c>
      <c r="N11" s="176">
        <f>('Bespoke Form'!$C$27=Options!M11)+('Bespoke Form'!$E$27=Options!M11)</f>
        <v>0</v>
      </c>
      <c r="O11" s="168" t="s">
        <v>21</v>
      </c>
      <c r="P11" s="176">
        <f>('Bespoke Form'!$C$26=Options!O11)+('Bespoke Form'!$E$26=Options!O11)+('Bespoke Form'!$C$30=Options!O11)+('Bespoke Form'!$E$30=Options!O11)</f>
        <v>0</v>
      </c>
      <c r="S11">
        <v>9</v>
      </c>
      <c r="X11" s="168"/>
    </row>
    <row r="12" spans="1:33" x14ac:dyDescent="0.25">
      <c r="B12" s="6" t="s">
        <v>27</v>
      </c>
      <c r="M12" s="171" t="s">
        <v>159</v>
      </c>
      <c r="N12" s="176">
        <f>('Bespoke Form'!$C$27=Options!M12)+('Bespoke Form'!$E$27=Options!M12)</f>
        <v>0</v>
      </c>
      <c r="O12" s="168" t="s">
        <v>22</v>
      </c>
      <c r="P12" s="176">
        <f>('Bespoke Form'!$C$26=Options!O12)+('Bespoke Form'!$E$26=Options!O12)+('Bespoke Form'!$C$30=Options!O12)+('Bespoke Form'!$E$30=Options!O12)</f>
        <v>0</v>
      </c>
      <c r="S12">
        <v>10</v>
      </c>
      <c r="X12" s="168"/>
    </row>
    <row r="13" spans="1:33" x14ac:dyDescent="0.25">
      <c r="B13" s="6">
        <v>6</v>
      </c>
      <c r="O13" s="168" t="s">
        <v>55</v>
      </c>
      <c r="P13" s="176">
        <f>('Bespoke Form'!$C$26=Options!O13)+('Bespoke Form'!$E$26=Options!O13)+('Bespoke Form'!$C$30=Options!O13)+('Bespoke Form'!$E$30=Options!O13)</f>
        <v>0</v>
      </c>
      <c r="X13" s="168"/>
    </row>
    <row r="14" spans="1:33" x14ac:dyDescent="0.25">
      <c r="B14" s="6" t="s">
        <v>49</v>
      </c>
      <c r="O14" s="168" t="s">
        <v>56</v>
      </c>
      <c r="P14" s="176">
        <f>('Bespoke Form'!$C$26=Options!O14)+('Bespoke Form'!$E$26=Options!O14)+('Bespoke Form'!$C$30=Options!O14)+('Bespoke Form'!$E$30=Options!O14)</f>
        <v>0</v>
      </c>
      <c r="X14" s="168"/>
    </row>
    <row r="15" spans="1:33" x14ac:dyDescent="0.25">
      <c r="B15" s="6">
        <v>7</v>
      </c>
      <c r="O15" s="168" t="s">
        <v>57</v>
      </c>
      <c r="P15" s="176">
        <f>('Bespoke Form'!$C$26=Options!O15)+('Bespoke Form'!$E$26=Options!O15)+('Bespoke Form'!$C$30=Options!O15)+('Bespoke Form'!$E$30=Options!O15)</f>
        <v>0</v>
      </c>
      <c r="X15" s="168"/>
    </row>
    <row r="16" spans="1:33" x14ac:dyDescent="0.25">
      <c r="B16" s="6" t="s">
        <v>50</v>
      </c>
      <c r="O16" s="168" t="s">
        <v>58</v>
      </c>
      <c r="P16" s="176">
        <f>('Bespoke Form'!$C$26=Options!O16)+('Bespoke Form'!$E$26=Options!O16)+('Bespoke Form'!$C$30=Options!O16)+('Bespoke Form'!$E$30=Options!O16)</f>
        <v>0</v>
      </c>
      <c r="X16" s="168"/>
    </row>
    <row r="17" spans="1:33" x14ac:dyDescent="0.25">
      <c r="B17" s="6">
        <v>8</v>
      </c>
      <c r="O17" s="168" t="s">
        <v>59</v>
      </c>
      <c r="P17" s="176">
        <f>('Bespoke Form'!$C$26=Options!O17)+('Bespoke Form'!$E$26=Options!O17)+('Bespoke Form'!$C$30=Options!O17)+('Bespoke Form'!$E$30=Options!O17)</f>
        <v>0</v>
      </c>
      <c r="T17" s="166"/>
      <c r="U17" s="178"/>
      <c r="V17" s="166"/>
      <c r="W17" s="178"/>
      <c r="X17" s="166"/>
      <c r="Y17" s="178"/>
    </row>
    <row r="18" spans="1:33" x14ac:dyDescent="0.25">
      <c r="B18" s="6" t="s">
        <v>51</v>
      </c>
      <c r="X18" s="168"/>
    </row>
    <row r="19" spans="1:33" x14ac:dyDescent="0.25">
      <c r="B19" s="6">
        <v>9</v>
      </c>
      <c r="X19" s="168"/>
    </row>
    <row r="20" spans="1:33" x14ac:dyDescent="0.25">
      <c r="B20" s="6" t="s">
        <v>52</v>
      </c>
      <c r="X20" s="168"/>
    </row>
    <row r="21" spans="1:33" x14ac:dyDescent="0.25">
      <c r="B21" s="6">
        <v>10</v>
      </c>
      <c r="X21" s="168"/>
    </row>
    <row r="22" spans="1:33" x14ac:dyDescent="0.25">
      <c r="B22" s="6" t="s">
        <v>53</v>
      </c>
      <c r="X22" s="168"/>
    </row>
    <row r="23" spans="1:33" x14ac:dyDescent="0.25">
      <c r="B23" s="6">
        <v>11</v>
      </c>
      <c r="X23" s="168"/>
    </row>
    <row r="24" spans="1:33" x14ac:dyDescent="0.25">
      <c r="B24" s="6" t="s">
        <v>54</v>
      </c>
      <c r="T24" s="166"/>
      <c r="U24" s="178"/>
      <c r="V24" s="166"/>
      <c r="W24" s="178"/>
      <c r="X24" s="166"/>
      <c r="Y24" s="178"/>
    </row>
    <row r="25" spans="1:33" x14ac:dyDescent="0.25">
      <c r="B25" s="6"/>
      <c r="X25" s="168"/>
    </row>
    <row r="26" spans="1:33" x14ac:dyDescent="0.25">
      <c r="A26" s="7" t="s">
        <v>160</v>
      </c>
      <c r="B26" s="6"/>
      <c r="N26" s="176">
        <f>SUM(N3:N12)</f>
        <v>0</v>
      </c>
      <c r="P26" s="176">
        <f>SUM(P3:P17)</f>
        <v>0</v>
      </c>
      <c r="R26" s="176">
        <f>SUM(R3:R4)</f>
        <v>0</v>
      </c>
      <c r="X26" s="168"/>
    </row>
    <row r="27" spans="1:33" s="7" customFormat="1" x14ac:dyDescent="0.25">
      <c r="A27" s="7" t="s">
        <v>144</v>
      </c>
      <c r="B27" s="16"/>
      <c r="C27" s="17"/>
      <c r="D27" s="166"/>
      <c r="E27" s="178"/>
      <c r="K27" s="179"/>
      <c r="L27" s="179"/>
      <c r="M27" s="170"/>
      <c r="N27" s="178">
        <v>3.12</v>
      </c>
      <c r="O27" s="166"/>
      <c r="P27" s="178">
        <v>3.12</v>
      </c>
      <c r="Q27" s="166"/>
      <c r="R27" s="178">
        <v>3.12</v>
      </c>
      <c r="T27" s="166"/>
      <c r="U27" s="178">
        <v>3.12</v>
      </c>
      <c r="V27" s="166"/>
      <c r="W27" s="178">
        <v>12.37</v>
      </c>
      <c r="X27" s="166"/>
      <c r="Y27" s="178">
        <v>3.12</v>
      </c>
      <c r="AA27" s="166"/>
      <c r="AB27" s="178">
        <v>6.24</v>
      </c>
      <c r="AD27" s="166"/>
      <c r="AE27" s="178">
        <v>6.24</v>
      </c>
      <c r="AF27" s="166"/>
      <c r="AG27" s="178">
        <v>6.24</v>
      </c>
    </row>
    <row r="28" spans="1:33" s="7" customFormat="1" x14ac:dyDescent="0.25">
      <c r="A28" s="7" t="s">
        <v>165</v>
      </c>
      <c r="B28" s="16"/>
      <c r="C28" s="17"/>
      <c r="D28" s="166"/>
      <c r="E28" s="178">
        <f>IFERROR(VLOOKUP('Bespoke Form'!D17,D3:E6,2,0),0)</f>
        <v>0</v>
      </c>
      <c r="K28" s="179"/>
      <c r="L28" s="179"/>
      <c r="M28" s="170"/>
      <c r="N28" s="178">
        <f>N26*N27</f>
        <v>0</v>
      </c>
      <c r="O28" s="172"/>
      <c r="P28" s="178">
        <f>P26*P27</f>
        <v>0</v>
      </c>
      <c r="Q28" s="166"/>
      <c r="R28" s="178">
        <f>(R3+R4)*R27</f>
        <v>0</v>
      </c>
      <c r="T28" s="166"/>
      <c r="U28" s="178">
        <f>(U3+U4+(U5*2))*U27</f>
        <v>0</v>
      </c>
      <c r="V28" s="166"/>
      <c r="W28" s="178">
        <f>(W3+W4+(W5*2))*W27</f>
        <v>0</v>
      </c>
      <c r="X28" s="166"/>
      <c r="Y28" s="178">
        <f>(Y3+Y4+(Y5*2))*Y27</f>
        <v>0</v>
      </c>
      <c r="AA28" s="166"/>
      <c r="AB28" s="178">
        <f>(AB3+AB4)*AB27</f>
        <v>0</v>
      </c>
      <c r="AD28" s="166"/>
      <c r="AE28" s="178">
        <f>(SUM(AE3:AE6))*AE27</f>
        <v>0</v>
      </c>
      <c r="AF28" s="166"/>
      <c r="AG28" s="178">
        <f>(SUM(AG3:AG5))*AG27</f>
        <v>0</v>
      </c>
    </row>
    <row r="29" spans="1:33" x14ac:dyDescent="0.25">
      <c r="A29" s="7" t="s">
        <v>162</v>
      </c>
      <c r="B29" s="189">
        <f>SUM(Options!E28:AG28)</f>
        <v>0</v>
      </c>
      <c r="C29" s="10"/>
    </row>
    <row r="30" spans="1:33" x14ac:dyDescent="0.25">
      <c r="A30" s="7" t="s">
        <v>164</v>
      </c>
      <c r="B30" s="188">
        <f>N26+P26+R26</f>
        <v>0</v>
      </c>
      <c r="C30" s="10"/>
    </row>
    <row r="31" spans="1:33" x14ac:dyDescent="0.25">
      <c r="A31" s="7" t="s">
        <v>163</v>
      </c>
      <c r="B31" s="190">
        <f>IF(B30=0,0,(IF(B30=1,3.12,6.24)))</f>
        <v>0</v>
      </c>
    </row>
    <row r="32" spans="1:33" x14ac:dyDescent="0.25">
      <c r="A32" s="7" t="s">
        <v>161</v>
      </c>
      <c r="B32" s="190">
        <f>B29-B31</f>
        <v>0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Bespoke Form</vt:lpstr>
      <vt:lpstr>Options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 Proctor</dc:creator>
  <cp:lastModifiedBy>DS</cp:lastModifiedBy>
  <cp:lastPrinted>2019-05-30T08:27:37Z</cp:lastPrinted>
  <dcterms:created xsi:type="dcterms:W3CDTF">2016-07-12T14:51:55Z</dcterms:created>
  <dcterms:modified xsi:type="dcterms:W3CDTF">2020-09-02T12:08:11Z</dcterms:modified>
</cp:coreProperties>
</file>